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anilo\Downloads\"/>
    </mc:Choice>
  </mc:AlternateContent>
  <xr:revisionPtr revIDLastSave="0" documentId="13_ncr:1_{5F04FAFC-35B2-4340-B498-127BBE5F6460}" xr6:coauthVersionLast="47" xr6:coauthVersionMax="47" xr10:uidLastSave="{00000000-0000-0000-0000-000000000000}"/>
  <bookViews>
    <workbookView xWindow="-120" yWindow="-120" windowWidth="20730" windowHeight="11040" tabRatio="798" xr2:uid="{116D7409-8590-4F1A-B49E-318E0A8C6007}"/>
  </bookViews>
  <sheets>
    <sheet name="Catalogo fase 1" sheetId="35" r:id="rId1"/>
  </sheets>
  <externalReferences>
    <externalReference r:id="rId2"/>
    <externalReference r:id="rId3"/>
  </externalReferences>
  <definedNames>
    <definedName name="_xlnm._FilterDatabase" localSheetId="0" hidden="1">'Catalogo fase 1'!$A$1:$F$980</definedName>
    <definedName name="_xlnm.Print_Area" localSheetId="0">'Catalogo fase 1'!$A$1:$F$979</definedName>
    <definedName name="Balance">'[1]EXPENSES LAGOS 4'!$G$1013</definedName>
    <definedName name="FECHA">#REF!</definedName>
    <definedName name="_xlnm.Print_Titles" localSheetId="0">'Catalogo fase 1'!$1:$9</definedName>
    <definedName name="TOTAL_DEPOSITS">'[1]EXPENSES LAGOS 4'!$G$1012</definedName>
    <definedName name="TOTAL_EXPENDED">'[1]EXPENSES LAGOS 4'!$G$1011</definedName>
    <definedName name="xx">'[2]EXPENSES P-3'!$G$755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91" i="35" l="1"/>
  <c r="F480" i="35"/>
  <c r="F481" i="35"/>
  <c r="F518" i="35"/>
  <c r="F517" i="35"/>
  <c r="F521" i="35"/>
  <c r="F520" i="35"/>
  <c r="F519" i="35"/>
  <c r="F463" i="35"/>
  <c r="F666" i="35"/>
  <c r="F665" i="35"/>
  <c r="F664" i="35"/>
  <c r="F663" i="35"/>
  <c r="F662" i="35"/>
  <c r="F661" i="35"/>
  <c r="F660" i="35"/>
  <c r="F659" i="35"/>
  <c r="F658" i="35"/>
  <c r="F657" i="35"/>
  <c r="F656" i="35"/>
  <c r="F655" i="35"/>
  <c r="F654" i="35"/>
  <c r="F670" i="35"/>
  <c r="F669" i="35" s="1"/>
  <c r="F808" i="35"/>
  <c r="F807" i="35"/>
  <c r="F806" i="35"/>
  <c r="F805" i="35"/>
  <c r="F653" i="35" l="1"/>
  <c r="D257" i="35"/>
  <c r="D242" i="35"/>
  <c r="F70" i="35"/>
  <c r="F69" i="35"/>
  <c r="D68" i="35"/>
  <c r="F68" i="35" s="1"/>
  <c r="D67" i="35"/>
  <c r="F67" i="35" s="1"/>
  <c r="F66" i="35"/>
  <c r="F65" i="35"/>
  <c r="F64" i="35"/>
  <c r="F63" i="35"/>
  <c r="F62" i="35"/>
  <c r="F61" i="35"/>
  <c r="F139" i="35"/>
  <c r="F60" i="35" l="1"/>
  <c r="F33" i="35" l="1"/>
  <c r="F39" i="35" l="1"/>
  <c r="F35" i="35"/>
  <c r="F31" i="35"/>
  <c r="F973" i="35" l="1"/>
  <c r="F369" i="35"/>
  <c r="F366" i="35"/>
  <c r="F364" i="35"/>
  <c r="F365" i="35"/>
  <c r="F391" i="35"/>
  <c r="F484" i="35"/>
  <c r="F483" i="35"/>
  <c r="F482" i="35"/>
  <c r="F468" i="35"/>
  <c r="F469" i="35"/>
  <c r="F470" i="35"/>
  <c r="F471" i="35"/>
  <c r="F472" i="35"/>
  <c r="F473" i="35"/>
  <c r="F477" i="35"/>
  <c r="F476" i="35"/>
  <c r="F540" i="35"/>
  <c r="F539" i="35"/>
  <c r="F538" i="35"/>
  <c r="F537" i="35"/>
  <c r="F536" i="35"/>
  <c r="F535" i="35"/>
  <c r="F534" i="35"/>
  <c r="F533" i="35"/>
  <c r="F530" i="35"/>
  <c r="F529" i="35"/>
  <c r="F528" i="35"/>
  <c r="F527" i="35"/>
  <c r="F422" i="35"/>
  <c r="F421" i="35"/>
  <c r="F420" i="35"/>
  <c r="F419" i="35"/>
  <c r="F418" i="35"/>
  <c r="F417" i="35"/>
  <c r="F460" i="35"/>
  <c r="F459" i="35"/>
  <c r="F458" i="35"/>
  <c r="F457" i="35"/>
  <c r="F454" i="35"/>
  <c r="F453" i="35"/>
  <c r="F452" i="35"/>
  <c r="F451" i="35"/>
  <c r="F450" i="35"/>
  <c r="F449" i="35"/>
  <c r="F448" i="35"/>
  <c r="F447" i="35"/>
  <c r="F446" i="35"/>
  <c r="F445" i="35"/>
  <c r="F444" i="35"/>
  <c r="F440" i="35"/>
  <c r="F439" i="35"/>
  <c r="F438" i="35"/>
  <c r="F435" i="35"/>
  <c r="F434" i="35"/>
  <c r="F433" i="35"/>
  <c r="F432" i="35"/>
  <c r="F431" i="35"/>
  <c r="F430" i="35"/>
  <c r="F429" i="35"/>
  <c r="F428" i="35"/>
  <c r="F427" i="35"/>
  <c r="F426" i="35"/>
  <c r="F414" i="35"/>
  <c r="F413" i="35"/>
  <c r="F412" i="35"/>
  <c r="F411" i="35"/>
  <c r="F408" i="35"/>
  <c r="F407" i="35"/>
  <c r="F406" i="35"/>
  <c r="F405" i="35"/>
  <c r="F404" i="35"/>
  <c r="F403" i="35"/>
  <c r="F402" i="35"/>
  <c r="F401" i="35"/>
  <c r="F400" i="35"/>
  <c r="F399" i="35"/>
  <c r="F398" i="35"/>
  <c r="F395" i="35"/>
  <c r="F394" i="35"/>
  <c r="F393" i="35"/>
  <c r="F392" i="35"/>
  <c r="F390" i="35"/>
  <c r="F389" i="35"/>
  <c r="F386" i="35"/>
  <c r="F385" i="35"/>
  <c r="F384" i="35"/>
  <c r="F383" i="35"/>
  <c r="F382" i="35"/>
  <c r="F381" i="35"/>
  <c r="F380" i="35"/>
  <c r="F379" i="35"/>
  <c r="F378" i="35"/>
  <c r="F377" i="35"/>
  <c r="F376" i="35"/>
  <c r="F375" i="35"/>
  <c r="F368" i="35" l="1"/>
  <c r="F526" i="35"/>
  <c r="F532" i="35"/>
  <c r="F475" i="35"/>
  <c r="F467" i="35"/>
  <c r="F437" i="35"/>
  <c r="F456" i="35"/>
  <c r="F443" i="35"/>
  <c r="F425" i="35"/>
  <c r="F374" i="35"/>
  <c r="F388" i="35"/>
  <c r="F397" i="35"/>
  <c r="F410" i="35"/>
  <c r="F416" i="35"/>
  <c r="F479" i="35"/>
  <c r="F129" i="35"/>
  <c r="F128" i="35"/>
  <c r="F127" i="35"/>
  <c r="F229" i="35"/>
  <c r="F228" i="35"/>
  <c r="F227" i="35"/>
  <c r="F226" i="35"/>
  <c r="F225" i="35"/>
  <c r="F224" i="35"/>
  <c r="F223" i="35"/>
  <c r="F525" i="35" l="1"/>
  <c r="F466" i="35"/>
  <c r="F424" i="35"/>
  <c r="F373" i="35"/>
  <c r="F442" i="35"/>
  <c r="F222" i="35"/>
  <c r="F221" i="35" s="1"/>
  <c r="F118" i="35" l="1"/>
  <c r="F117" i="35"/>
  <c r="F116" i="35"/>
  <c r="F317" i="35"/>
  <c r="F107" i="35"/>
  <c r="F106" i="35"/>
  <c r="F105" i="35"/>
  <c r="F96" i="35"/>
  <c r="F95" i="35"/>
  <c r="F94" i="35"/>
  <c r="F326" i="35" l="1"/>
  <c r="F292" i="35" l="1"/>
  <c r="F293" i="35"/>
  <c r="F218" i="35" l="1"/>
  <c r="F217" i="35"/>
  <c r="F216" i="35"/>
  <c r="F215" i="35"/>
  <c r="F214" i="35"/>
  <c r="F213" i="35"/>
  <c r="F212" i="35"/>
  <c r="F85" i="35"/>
  <c r="F84" i="35"/>
  <c r="F83" i="35"/>
  <c r="F82" i="35"/>
  <c r="F211" i="35" l="1"/>
  <c r="F210" i="35" s="1"/>
  <c r="F276" i="35" l="1"/>
  <c r="F274" i="35"/>
  <c r="F195" i="35" l="1"/>
  <c r="F207" i="35"/>
  <c r="F206" i="35"/>
  <c r="F205" i="35"/>
  <c r="F204" i="35"/>
  <c r="F203" i="35"/>
  <c r="F202" i="35"/>
  <c r="F201" i="35"/>
  <c r="F200" i="35"/>
  <c r="F197" i="35"/>
  <c r="F196" i="35"/>
  <c r="F194" i="35"/>
  <c r="F74" i="35"/>
  <c r="F193" i="35" l="1"/>
  <c r="F199" i="35"/>
  <c r="F192" i="35" l="1"/>
  <c r="F73" i="35"/>
  <c r="F958" i="35" l="1"/>
  <c r="F956" i="35"/>
  <c r="F954" i="35"/>
  <c r="F949" i="35"/>
  <c r="F948" i="35"/>
  <c r="F947" i="35"/>
  <c r="F934" i="35"/>
  <c r="F933" i="35" s="1"/>
  <c r="F487" i="35"/>
  <c r="F486" i="35" s="1"/>
  <c r="F465" i="35" s="1"/>
  <c r="F549" i="35"/>
  <c r="F548" i="35"/>
  <c r="F547" i="35"/>
  <c r="F546" i="35"/>
  <c r="F545" i="35"/>
  <c r="F544" i="35"/>
  <c r="F543" i="35"/>
  <c r="F912" i="35"/>
  <c r="F915" i="35"/>
  <c r="F913" i="35"/>
  <c r="F900" i="35"/>
  <c r="F909" i="35"/>
  <c r="F906" i="35"/>
  <c r="F905" i="35"/>
  <c r="F904" i="35"/>
  <c r="F903" i="35"/>
  <c r="F892" i="35"/>
  <c r="F889" i="35"/>
  <c r="F888" i="35"/>
  <c r="F901" i="35"/>
  <c r="F899" i="35"/>
  <c r="F898" i="35"/>
  <c r="F897" i="35"/>
  <c r="F876" i="35"/>
  <c r="F875" i="35"/>
  <c r="F850" i="35"/>
  <c r="F849" i="35"/>
  <c r="F840" i="35"/>
  <c r="F835" i="35"/>
  <c r="F834" i="35"/>
  <c r="F832" i="35"/>
  <c r="F831" i="35"/>
  <c r="F804" i="35"/>
  <c r="F911" i="35" l="1"/>
  <c r="F542" i="35"/>
  <c r="F837" i="35"/>
  <c r="F952" i="35"/>
  <c r="F946" i="35"/>
  <c r="F914" i="35"/>
  <c r="F887" i="35"/>
  <c r="F902" i="35"/>
  <c r="F896" i="35"/>
  <c r="F908" i="35"/>
  <c r="F874" i="35"/>
  <c r="F846" i="35"/>
  <c r="F843" i="35"/>
  <c r="F848" i="35"/>
  <c r="F833" i="35"/>
  <c r="F847" i="35"/>
  <c r="F841" i="35"/>
  <c r="F839" i="35" s="1"/>
  <c r="F830" i="35"/>
  <c r="F828" i="35"/>
  <c r="F829" i="35"/>
  <c r="F825" i="35"/>
  <c r="F826" i="35"/>
  <c r="F758" i="35"/>
  <c r="F757" i="35"/>
  <c r="F755" i="35"/>
  <c r="F845" i="35" l="1"/>
  <c r="F838" i="35"/>
  <c r="F836" i="35" s="1"/>
  <c r="F844" i="35"/>
  <c r="F842" i="35" s="1"/>
  <c r="F824" i="35"/>
  <c r="F827" i="35"/>
  <c r="F895" i="35"/>
  <c r="F756" i="35"/>
  <c r="F749" i="35" l="1"/>
  <c r="F358" i="35"/>
  <c r="F357" i="35" s="1"/>
  <c r="F355" i="35"/>
  <c r="F354" i="35" s="1"/>
  <c r="F344" i="35"/>
  <c r="F343" i="35"/>
  <c r="F342" i="35"/>
  <c r="F341" i="35"/>
  <c r="F340" i="35"/>
  <c r="F339" i="35"/>
  <c r="F321" i="35"/>
  <c r="F320" i="35"/>
  <c r="F319" i="35"/>
  <c r="F318" i="35"/>
  <c r="F316" i="35"/>
  <c r="F315" i="35"/>
  <c r="F312" i="35"/>
  <c r="F311" i="35"/>
  <c r="F310" i="35"/>
  <c r="F309" i="35"/>
  <c r="F308" i="35"/>
  <c r="F307" i="35"/>
  <c r="F306" i="35"/>
  <c r="F335" i="35" l="1"/>
  <c r="F338" i="35"/>
  <c r="F314" i="35"/>
  <c r="F305" i="35"/>
  <c r="F47" i="35"/>
  <c r="F46" i="35"/>
  <c r="F45" i="35"/>
  <c r="F131" i="35"/>
  <c r="F130" i="35"/>
  <c r="F126" i="35"/>
  <c r="F125" i="35"/>
  <c r="F124" i="35"/>
  <c r="F123" i="35"/>
  <c r="F120" i="35"/>
  <c r="F119" i="35"/>
  <c r="F115" i="35"/>
  <c r="F114" i="35"/>
  <c r="F113" i="35"/>
  <c r="F112" i="35"/>
  <c r="F109" i="35"/>
  <c r="F108" i="35"/>
  <c r="F104" i="35"/>
  <c r="F103" i="35"/>
  <c r="F102" i="35"/>
  <c r="F101" i="35"/>
  <c r="F98" i="35"/>
  <c r="F97" i="35"/>
  <c r="F93" i="35"/>
  <c r="F92" i="35"/>
  <c r="F91" i="35"/>
  <c r="F90" i="35"/>
  <c r="F87" i="35"/>
  <c r="F86" i="35"/>
  <c r="F81" i="35"/>
  <c r="F80" i="35"/>
  <c r="F79" i="35"/>
  <c r="F78" i="35"/>
  <c r="F336" i="35"/>
  <c r="F334" i="35"/>
  <c r="F333" i="35"/>
  <c r="F332" i="35"/>
  <c r="F330" i="35"/>
  <c r="F327" i="35" l="1"/>
  <c r="F331" i="35"/>
  <c r="F324" i="35"/>
  <c r="F325" i="35"/>
  <c r="F329" i="35"/>
  <c r="F111" i="35"/>
  <c r="F122" i="35"/>
  <c r="F100" i="35"/>
  <c r="F89" i="35"/>
  <c r="F77" i="35"/>
  <c r="F328" i="35"/>
  <c r="F323" i="35" l="1"/>
  <c r="F303" i="35"/>
  <c r="F302" i="35"/>
  <c r="F301" i="35"/>
  <c r="F300" i="35"/>
  <c r="F299" i="35"/>
  <c r="F298" i="35"/>
  <c r="F297" i="35"/>
  <c r="F296" i="35"/>
  <c r="F295" i="35"/>
  <c r="F294" i="35"/>
  <c r="F291" i="35"/>
  <c r="F290" i="35"/>
  <c r="F885" i="35"/>
  <c r="F289" i="35" l="1"/>
  <c r="F891" i="35"/>
  <c r="F873" i="35"/>
  <c r="F872" i="35"/>
  <c r="F871" i="35"/>
  <c r="F870" i="35"/>
  <c r="F781" i="35"/>
  <c r="F286" i="35"/>
  <c r="F285" i="35"/>
  <c r="F284" i="35"/>
  <c r="F283" i="35"/>
  <c r="F282" i="35"/>
  <c r="F281" i="35"/>
  <c r="F280" i="35"/>
  <c r="F279" i="35"/>
  <c r="F278" i="35"/>
  <c r="F277" i="35"/>
  <c r="F275" i="35"/>
  <c r="F273" i="35"/>
  <c r="F272" i="35"/>
  <c r="F930" i="35"/>
  <c r="D924" i="35"/>
  <c r="F931" i="35"/>
  <c r="F927" i="35"/>
  <c r="D925" i="35"/>
  <c r="F751" i="35" l="1"/>
  <c r="F750" i="35"/>
  <c r="F752" i="35"/>
  <c r="F869" i="35"/>
  <c r="F271" i="35"/>
  <c r="F929" i="35"/>
  <c r="F926" i="35"/>
  <c r="F925" i="35"/>
  <c r="F651" i="35"/>
  <c r="F650" i="35" s="1"/>
  <c r="F754" i="35" l="1"/>
  <c r="F753" i="35" s="1"/>
  <c r="F678" i="35"/>
  <c r="F677" i="35" s="1"/>
  <c r="F674" i="35"/>
  <c r="F673" i="35" s="1"/>
  <c r="F553" i="35"/>
  <c r="F552" i="35" s="1"/>
  <c r="F352" i="35"/>
  <c r="F351" i="35" s="1"/>
  <c r="F32" i="35"/>
  <c r="F41" i="35"/>
  <c r="F40" i="35"/>
  <c r="F57" i="35"/>
  <c r="F56" i="35"/>
  <c r="F55" i="35"/>
  <c r="F54" i="35"/>
  <c r="F53" i="35"/>
  <c r="F52" i="35"/>
  <c r="F51" i="35"/>
  <c r="F50" i="35"/>
  <c r="F49" i="35"/>
  <c r="F48" i="35"/>
  <c r="F23" i="35"/>
  <c r="D24" i="35"/>
  <c r="D15" i="35"/>
  <c r="F14" i="35"/>
  <c r="F11" i="35"/>
  <c r="F776" i="35"/>
  <c r="F775" i="35"/>
  <c r="F767" i="35"/>
  <c r="F766" i="35"/>
  <c r="F764" i="35"/>
  <c r="F763" i="35"/>
  <c r="F773" i="35"/>
  <c r="F772" i="35"/>
  <c r="F972" i="35"/>
  <c r="F968" i="35"/>
  <c r="F967" i="35" s="1"/>
  <c r="F964" i="35"/>
  <c r="F963" i="35"/>
  <c r="F962" i="35"/>
  <c r="F945" i="35"/>
  <c r="F944" i="35"/>
  <c r="F943" i="35"/>
  <c r="F941" i="35"/>
  <c r="F940" i="35"/>
  <c r="F939" i="35"/>
  <c r="F924" i="35"/>
  <c r="F919" i="35"/>
  <c r="F884" i="35"/>
  <c r="F882" i="35"/>
  <c r="F881" i="35"/>
  <c r="F867" i="35"/>
  <c r="F866" i="35"/>
  <c r="F865" i="35"/>
  <c r="F864" i="35"/>
  <c r="F863" i="35"/>
  <c r="F862" i="35"/>
  <c r="F860" i="35"/>
  <c r="F859" i="35"/>
  <c r="F858" i="35"/>
  <c r="F857" i="35"/>
  <c r="F856" i="35"/>
  <c r="F855" i="35"/>
  <c r="F10" i="35" l="1"/>
  <c r="D25" i="35"/>
  <c r="D16" i="35"/>
  <c r="F971" i="35"/>
  <c r="F44" i="35"/>
  <c r="F770" i="35"/>
  <c r="F923" i="35"/>
  <c r="F922" i="35" s="1"/>
  <c r="F961" i="35"/>
  <c r="F24" i="35"/>
  <c r="F15" i="35"/>
  <c r="F761" i="35"/>
  <c r="F942" i="35"/>
  <c r="F938" i="35"/>
  <c r="F918" i="35"/>
  <c r="F880" i="35"/>
  <c r="F883" i="35"/>
  <c r="F861" i="35"/>
  <c r="F854" i="35"/>
  <c r="F16" i="35" l="1"/>
  <c r="F13" i="35" s="1"/>
  <c r="F25" i="35"/>
  <c r="F22" i="35" s="1"/>
  <c r="F937" i="35"/>
  <c r="F853" i="35"/>
  <c r="F879" i="35"/>
  <c r="F823" i="35"/>
  <c r="F822" i="35"/>
  <c r="F820" i="35"/>
  <c r="F819" i="35"/>
  <c r="F814" i="35"/>
  <c r="F813" i="35"/>
  <c r="F812" i="35"/>
  <c r="F802" i="35"/>
  <c r="F801" i="35"/>
  <c r="F800" i="35"/>
  <c r="F799" i="35"/>
  <c r="F798" i="35"/>
  <c r="F797" i="35"/>
  <c r="F796" i="35"/>
  <c r="F795" i="35"/>
  <c r="F794" i="35"/>
  <c r="F793" i="35"/>
  <c r="F792" i="35"/>
  <c r="F791" i="35"/>
  <c r="F790" i="35"/>
  <c r="F789" i="35"/>
  <c r="F788" i="35"/>
  <c r="F787" i="35"/>
  <c r="F786" i="35"/>
  <c r="F741" i="35"/>
  <c r="F740" i="35"/>
  <c r="F739" i="35"/>
  <c r="F738" i="35"/>
  <c r="F737" i="35"/>
  <c r="F736" i="35"/>
  <c r="F735" i="35"/>
  <c r="F734" i="35"/>
  <c r="F733" i="35"/>
  <c r="F732" i="35"/>
  <c r="F731" i="35"/>
  <c r="F730" i="35"/>
  <c r="F729" i="35"/>
  <c r="F728" i="35"/>
  <c r="F727" i="35"/>
  <c r="F726" i="35"/>
  <c r="F725" i="35"/>
  <c r="F724" i="35"/>
  <c r="F723" i="35"/>
  <c r="F722" i="35"/>
  <c r="F721" i="35"/>
  <c r="F720" i="35"/>
  <c r="F719" i="35"/>
  <c r="F718" i="35"/>
  <c r="F717" i="35"/>
  <c r="F716" i="35"/>
  <c r="F715" i="35"/>
  <c r="F714" i="35"/>
  <c r="F713" i="35"/>
  <c r="F712" i="35"/>
  <c r="F711" i="35"/>
  <c r="F710" i="35"/>
  <c r="F709" i="35"/>
  <c r="F708" i="35"/>
  <c r="F707" i="35"/>
  <c r="F706" i="35"/>
  <c r="F705" i="35"/>
  <c r="F704" i="35"/>
  <c r="F703" i="35"/>
  <c r="F702" i="35"/>
  <c r="F701" i="35"/>
  <c r="F700" i="35"/>
  <c r="F699" i="35"/>
  <c r="F698" i="35"/>
  <c r="F697" i="35"/>
  <c r="F696" i="35"/>
  <c r="F695" i="35"/>
  <c r="F694" i="35"/>
  <c r="F693" i="35"/>
  <c r="F692" i="35"/>
  <c r="F691" i="35"/>
  <c r="F690" i="35"/>
  <c r="F689" i="35"/>
  <c r="F688" i="35"/>
  <c r="F687" i="35"/>
  <c r="F686" i="35"/>
  <c r="F685" i="35"/>
  <c r="F684" i="35"/>
  <c r="F683" i="35"/>
  <c r="F682" i="35"/>
  <c r="F648" i="35"/>
  <c r="F647" i="35"/>
  <c r="F646" i="35"/>
  <c r="F645" i="35"/>
  <c r="F644" i="35"/>
  <c r="F643" i="35"/>
  <c r="F642" i="35"/>
  <c r="F641" i="35"/>
  <c r="F640" i="35"/>
  <c r="F639" i="35"/>
  <c r="F638" i="35"/>
  <c r="F637" i="35"/>
  <c r="F636" i="35"/>
  <c r="F635" i="35"/>
  <c r="F634" i="35"/>
  <c r="F633" i="35"/>
  <c r="F632" i="35"/>
  <c r="F631" i="35"/>
  <c r="F630" i="35"/>
  <c r="F629" i="35"/>
  <c r="F628" i="35"/>
  <c r="F627" i="35"/>
  <c r="F626" i="35"/>
  <c r="F625" i="35"/>
  <c r="F624" i="35"/>
  <c r="F623" i="35"/>
  <c r="F622" i="35"/>
  <c r="F621" i="35"/>
  <c r="F620" i="35"/>
  <c r="F619" i="35"/>
  <c r="F618" i="35"/>
  <c r="F617" i="35"/>
  <c r="F616" i="35"/>
  <c r="F615" i="35"/>
  <c r="F614" i="35"/>
  <c r="F613" i="35"/>
  <c r="F612" i="35"/>
  <c r="F611" i="35"/>
  <c r="F610" i="35"/>
  <c r="F609" i="35"/>
  <c r="F608" i="35"/>
  <c r="F607" i="35"/>
  <c r="F606" i="35"/>
  <c r="F605" i="35"/>
  <c r="F604" i="35"/>
  <c r="F603" i="35"/>
  <c r="F602" i="35"/>
  <c r="F601" i="35"/>
  <c r="F600" i="35"/>
  <c r="F599" i="35"/>
  <c r="F598" i="35"/>
  <c r="F597" i="35"/>
  <c r="F596" i="35"/>
  <c r="F595" i="35"/>
  <c r="F594" i="35"/>
  <c r="F593" i="35"/>
  <c r="F592" i="35"/>
  <c r="F591" i="35"/>
  <c r="F590" i="35"/>
  <c r="F589" i="35"/>
  <c r="F588" i="35"/>
  <c r="F587" i="35"/>
  <c r="F586" i="35"/>
  <c r="F585" i="35"/>
  <c r="F584" i="35"/>
  <c r="F583" i="35"/>
  <c r="F582" i="35"/>
  <c r="F581" i="35"/>
  <c r="F580" i="35"/>
  <c r="F579" i="35"/>
  <c r="F578" i="35"/>
  <c r="F577" i="35"/>
  <c r="F576" i="35"/>
  <c r="F575" i="35"/>
  <c r="F574" i="35"/>
  <c r="F573" i="35"/>
  <c r="F572" i="35"/>
  <c r="F571" i="35"/>
  <c r="F570" i="35"/>
  <c r="F569" i="35"/>
  <c r="F568" i="35"/>
  <c r="F567" i="35"/>
  <c r="F566" i="35"/>
  <c r="F565" i="35"/>
  <c r="F564" i="35"/>
  <c r="F563" i="35"/>
  <c r="F562" i="35"/>
  <c r="F561" i="35"/>
  <c r="F560" i="35"/>
  <c r="F559" i="35"/>
  <c r="F558" i="35"/>
  <c r="F516" i="35"/>
  <c r="F515" i="35"/>
  <c r="F514" i="35"/>
  <c r="F513" i="35"/>
  <c r="F512" i="35"/>
  <c r="F511" i="35"/>
  <c r="F510" i="35"/>
  <c r="F509" i="35"/>
  <c r="F508" i="35"/>
  <c r="F507" i="35"/>
  <c r="F506" i="35"/>
  <c r="F505" i="35"/>
  <c r="F504" i="35"/>
  <c r="F503" i="35"/>
  <c r="F502" i="35"/>
  <c r="F501" i="35"/>
  <c r="F500" i="35"/>
  <c r="F499" i="35"/>
  <c r="F498" i="35"/>
  <c r="F497" i="35"/>
  <c r="F496" i="35"/>
  <c r="F495" i="35"/>
  <c r="F494" i="35"/>
  <c r="F493" i="35"/>
  <c r="F492" i="35"/>
  <c r="F370" i="35"/>
  <c r="F367" i="35"/>
  <c r="F349" i="35"/>
  <c r="F348" i="35" s="1"/>
  <c r="F346" i="35" s="1"/>
  <c r="F268" i="35"/>
  <c r="F267" i="35"/>
  <c r="F266" i="35"/>
  <c r="F265" i="35"/>
  <c r="F261" i="35"/>
  <c r="F260" i="35"/>
  <c r="F259" i="35"/>
  <c r="F258" i="35"/>
  <c r="F257" i="35"/>
  <c r="F256" i="35"/>
  <c r="F255" i="35"/>
  <c r="F254" i="35"/>
  <c r="F253" i="35"/>
  <c r="F252" i="35"/>
  <c r="F248" i="35"/>
  <c r="F247" i="35"/>
  <c r="F246" i="35"/>
  <c r="F245" i="35"/>
  <c r="F244" i="35"/>
  <c r="F243" i="35"/>
  <c r="F242" i="35"/>
  <c r="F241" i="35"/>
  <c r="F240" i="35"/>
  <c r="F239" i="35"/>
  <c r="F238" i="35"/>
  <c r="F237" i="35"/>
  <c r="F236" i="35"/>
  <c r="F235" i="35"/>
  <c r="F189" i="35"/>
  <c r="F188" i="35"/>
  <c r="F187" i="35"/>
  <c r="F186" i="35"/>
  <c r="F185" i="35"/>
  <c r="F184" i="35"/>
  <c r="F183" i="35"/>
  <c r="F182" i="35"/>
  <c r="F181" i="35"/>
  <c r="F180" i="35"/>
  <c r="F179" i="35"/>
  <c r="F175" i="35"/>
  <c r="F174" i="35"/>
  <c r="F173" i="35"/>
  <c r="F172" i="35"/>
  <c r="F171" i="35"/>
  <c r="F170" i="35"/>
  <c r="F165" i="35"/>
  <c r="F164" i="35"/>
  <c r="F163" i="35"/>
  <c r="F162" i="35"/>
  <c r="F161" i="35"/>
  <c r="F160" i="35"/>
  <c r="F157" i="35"/>
  <c r="F156" i="35"/>
  <c r="F155" i="35"/>
  <c r="F154" i="35"/>
  <c r="F153" i="35"/>
  <c r="F152" i="35"/>
  <c r="F151" i="35"/>
  <c r="F150" i="35"/>
  <c r="F149" i="35"/>
  <c r="F148" i="35"/>
  <c r="F147" i="35"/>
  <c r="F144" i="35"/>
  <c r="F143" i="35"/>
  <c r="F142" i="35"/>
  <c r="F141" i="35"/>
  <c r="F140" i="35"/>
  <c r="F138" i="35"/>
  <c r="F38" i="35"/>
  <c r="F37" i="35"/>
  <c r="F36" i="35"/>
  <c r="F34" i="35"/>
  <c r="F30" i="35"/>
  <c r="F780" i="35"/>
  <c r="F489" i="35" l="1"/>
  <c r="F462" i="35" s="1"/>
  <c r="F372" i="35" s="1"/>
  <c r="F524" i="35"/>
  <c r="F234" i="35"/>
  <c r="F784" i="35"/>
  <c r="F557" i="35"/>
  <c r="F556" i="35" s="1"/>
  <c r="F29" i="35"/>
  <c r="F28" i="35" s="1"/>
  <c r="F681" i="35"/>
  <c r="F264" i="35"/>
  <c r="F251" i="35"/>
  <c r="F159" i="35"/>
  <c r="F178" i="35"/>
  <c r="F169" i="35"/>
  <c r="F146" i="35"/>
  <c r="F137" i="35"/>
  <c r="F818" i="35"/>
  <c r="F821" i="35"/>
  <c r="F811" i="35"/>
  <c r="F779" i="35"/>
  <c r="F363" i="35"/>
  <c r="F361" i="35" l="1"/>
  <c r="F817" i="35"/>
  <c r="F233" i="35"/>
  <c r="F232" i="35" s="1"/>
  <c r="F168" i="35"/>
  <c r="F136" i="35"/>
  <c r="F134" i="35" l="1"/>
  <c r="F21" i="35" l="1"/>
  <c r="F748" i="35" l="1"/>
  <c r="F747" i="35" s="1"/>
  <c r="F746" i="35" s="1"/>
  <c r="F744" i="35" s="1"/>
  <c r="F19" i="35" l="1"/>
  <c r="F976" i="35" l="1"/>
  <c r="F977" i="35" l="1"/>
  <c r="F978" i="35" s="1"/>
  <c r="F6" i="35" s="1"/>
</calcChain>
</file>

<file path=xl/sharedStrings.xml><?xml version="1.0" encoding="utf-8"?>
<sst xmlns="http://schemas.openxmlformats.org/spreadsheetml/2006/main" count="2256" uniqueCount="896">
  <si>
    <t>Planta Alta</t>
  </si>
  <si>
    <t>ml</t>
  </si>
  <si>
    <t>m2</t>
  </si>
  <si>
    <t>Total</t>
  </si>
  <si>
    <t>Acabados generales</t>
  </si>
  <si>
    <t>Barandal</t>
  </si>
  <si>
    <t>PB</t>
  </si>
  <si>
    <t>PA</t>
  </si>
  <si>
    <t>IMPORTE</t>
  </si>
  <si>
    <t>m3</t>
  </si>
  <si>
    <t>Subtotal</t>
  </si>
  <si>
    <t>pza</t>
  </si>
  <si>
    <t>Iva</t>
  </si>
  <si>
    <t>Vigilancia y control de acceso</t>
  </si>
  <si>
    <t>Teja</t>
  </si>
  <si>
    <t>Location:  Punta de Mita</t>
  </si>
  <si>
    <t>Project Name: School Campus Phase 1</t>
  </si>
  <si>
    <t>Media tension y alimentacion (incluye transformador y panel ppal)</t>
  </si>
  <si>
    <t>Estructura y albañilería</t>
  </si>
  <si>
    <t>Demoliciones de construcciones existentes</t>
  </si>
  <si>
    <t>AC, Instalaciones Electricas e Hidrosanitarias</t>
  </si>
  <si>
    <t>Pintura</t>
  </si>
  <si>
    <t>Limpiezas</t>
  </si>
  <si>
    <t>Limpieza final para entrega de obra</t>
  </si>
  <si>
    <t>Areas exteriores</t>
  </si>
  <si>
    <t>Aulas</t>
  </si>
  <si>
    <t>Cisterna</t>
  </si>
  <si>
    <t>Preliminares (Inst. HS provisional)</t>
  </si>
  <si>
    <t>Registros hidraulicos y sanitarios (4 pzas)</t>
  </si>
  <si>
    <t>kit</t>
  </si>
  <si>
    <t>Impermeabilización de azoteas</t>
  </si>
  <si>
    <t>lote</t>
  </si>
  <si>
    <t>AL-10</t>
  </si>
  <si>
    <t>AL-07</t>
  </si>
  <si>
    <t>AL-11</t>
  </si>
  <si>
    <t>AL-12</t>
  </si>
  <si>
    <t>Cafeteria</t>
  </si>
  <si>
    <t>Cimentacion</t>
  </si>
  <si>
    <t>Instalacion electrica, cableado, preparaciones, material y mano de obra</t>
  </si>
  <si>
    <t>Red de instalaciones hidraulicas, sanitarias y pluviales</t>
  </si>
  <si>
    <t>Piso porcelanato</t>
  </si>
  <si>
    <t>Canceleria de aluminio</t>
  </si>
  <si>
    <t>Iluminacion</t>
  </si>
  <si>
    <t>Accesorios</t>
  </si>
  <si>
    <t>Ducteado para Internet, voz y datos</t>
  </si>
  <si>
    <t>Tableros y alimentaciones</t>
  </si>
  <si>
    <t>kg</t>
  </si>
  <si>
    <t>Deposito de garantia CFE aprox</t>
  </si>
  <si>
    <t>EXC-01</t>
  </si>
  <si>
    <t>SCM-01</t>
  </si>
  <si>
    <t>PLN-05</t>
  </si>
  <si>
    <t>ACR-03</t>
  </si>
  <si>
    <t>ACR-04</t>
  </si>
  <si>
    <t>ACR-05</t>
  </si>
  <si>
    <t>ACR-06</t>
  </si>
  <si>
    <t>ACR-08</t>
  </si>
  <si>
    <t>CIM-01</t>
  </si>
  <si>
    <t>CNC-300</t>
  </si>
  <si>
    <t>RLL-01</t>
  </si>
  <si>
    <t>CRG-01</t>
  </si>
  <si>
    <t>ZPT-100</t>
  </si>
  <si>
    <t>ZPT-60</t>
  </si>
  <si>
    <t>CIM-02</t>
  </si>
  <si>
    <t>CIM-04</t>
  </si>
  <si>
    <t>CIM-05</t>
  </si>
  <si>
    <t>CIM-06</t>
  </si>
  <si>
    <t>CST-20</t>
  </si>
  <si>
    <t>MLL-1010</t>
  </si>
  <si>
    <t>EXC-02</t>
  </si>
  <si>
    <t>CIM-03</t>
  </si>
  <si>
    <t>MUR-01</t>
  </si>
  <si>
    <t>CST-0A</t>
  </si>
  <si>
    <t>CST-01</t>
  </si>
  <si>
    <t>CST-02</t>
  </si>
  <si>
    <t>DLA-01</t>
  </si>
  <si>
    <t>DLA-02</t>
  </si>
  <si>
    <t>PLT-02</t>
  </si>
  <si>
    <t>APL-01</t>
  </si>
  <si>
    <t>APL-02</t>
  </si>
  <si>
    <t>BQL-01</t>
  </si>
  <si>
    <t>FRM-08</t>
  </si>
  <si>
    <t>ESC-18</t>
  </si>
  <si>
    <t>HLL-05</t>
  </si>
  <si>
    <t>DSC-05</t>
  </si>
  <si>
    <t>BQL-02</t>
  </si>
  <si>
    <t>PRT-40</t>
  </si>
  <si>
    <t>HRM-10</t>
  </si>
  <si>
    <t>CHF-10</t>
  </si>
  <si>
    <t>CLAVE</t>
  </si>
  <si>
    <t>DESCRIPCION</t>
  </si>
  <si>
    <t>UNIDAD</t>
  </si>
  <si>
    <t>CAN</t>
  </si>
  <si>
    <t>P.U</t>
  </si>
  <si>
    <t>CIM-300</t>
  </si>
  <si>
    <t>CSELP</t>
  </si>
  <si>
    <t xml:space="preserve">lote    </t>
  </si>
  <si>
    <t>CIL</t>
  </si>
  <si>
    <t xml:space="preserve">pza     </t>
  </si>
  <si>
    <t>*TEMP4</t>
  </si>
  <si>
    <t>CSEV</t>
  </si>
  <si>
    <t>CIV</t>
  </si>
  <si>
    <t>CSEAS</t>
  </si>
  <si>
    <t>CSECV</t>
  </si>
  <si>
    <t>CIAS</t>
  </si>
  <si>
    <t>CICV</t>
  </si>
  <si>
    <t>CIPC</t>
  </si>
  <si>
    <t>CALIM122Z</t>
  </si>
  <si>
    <t xml:space="preserve">ml      </t>
  </si>
  <si>
    <t>*TEMP3</t>
  </si>
  <si>
    <t>CSECUG</t>
  </si>
  <si>
    <t>CIC</t>
  </si>
  <si>
    <t>*TEMP8</t>
  </si>
  <si>
    <t>*TEMP5</t>
  </si>
  <si>
    <t>CALIM103C</t>
  </si>
  <si>
    <t>CALIM104C</t>
  </si>
  <si>
    <t>*TEMP19</t>
  </si>
  <si>
    <t>CSE</t>
  </si>
  <si>
    <t>CTCSP35</t>
  </si>
  <si>
    <t>CCONSP35</t>
  </si>
  <si>
    <t>CCURSP35</t>
  </si>
  <si>
    <t>CCRN-2520/150</t>
  </si>
  <si>
    <t>CCABB3030</t>
  </si>
  <si>
    <t>*TEMP0</t>
  </si>
  <si>
    <t>*TEMP32</t>
  </si>
  <si>
    <t>CQO215</t>
  </si>
  <si>
    <t>*TEMP31</t>
  </si>
  <si>
    <t>*TEMP33</t>
  </si>
  <si>
    <t>*TEMP34</t>
  </si>
  <si>
    <t>*TEMP35</t>
  </si>
  <si>
    <t>*TEMP38</t>
  </si>
  <si>
    <t>*TEMP1</t>
  </si>
  <si>
    <t>*TEMP55</t>
  </si>
  <si>
    <t>IE62.1.16</t>
  </si>
  <si>
    <t>CHDA36150</t>
  </si>
  <si>
    <t>CHDA36100</t>
  </si>
  <si>
    <t>CHDA36015</t>
  </si>
  <si>
    <t>CTHW500</t>
  </si>
  <si>
    <t>CDES1/0.</t>
  </si>
  <si>
    <t>CTCSP103</t>
  </si>
  <si>
    <t>CCONSP103</t>
  </si>
  <si>
    <t>CCURSP103</t>
  </si>
  <si>
    <t>CM800R</t>
  </si>
  <si>
    <t xml:space="preserve">Pza     </t>
  </si>
  <si>
    <t>CMGL36800</t>
  </si>
  <si>
    <t>*TEMP10</t>
  </si>
  <si>
    <t>*TEMP12</t>
  </si>
  <si>
    <t>CCC19</t>
  </si>
  <si>
    <t>CTC19</t>
  </si>
  <si>
    <t>*TEMP9</t>
  </si>
  <si>
    <t>CDU321</t>
  </si>
  <si>
    <t>CTO14-12</t>
  </si>
  <si>
    <t>CTFL21</t>
  </si>
  <si>
    <t>CCRL21</t>
  </si>
  <si>
    <t>SI-TPVCH13</t>
  </si>
  <si>
    <t>SI-TPVCH19</t>
  </si>
  <si>
    <t>SI-TPVCH25</t>
  </si>
  <si>
    <t>SI-TPVCH32</t>
  </si>
  <si>
    <t>SI-TPVCH38</t>
  </si>
  <si>
    <t>SI-TPVCH50</t>
  </si>
  <si>
    <t>SI-TPVCH64</t>
  </si>
  <si>
    <t>SI-COPVCH13</t>
  </si>
  <si>
    <t>SI-COPVCH19</t>
  </si>
  <si>
    <t>SI-COPVCH25</t>
  </si>
  <si>
    <t>SI-COPVCH32</t>
  </si>
  <si>
    <t>SI-COPVCH40</t>
  </si>
  <si>
    <t>SI-COPVCH50</t>
  </si>
  <si>
    <t>SI-COPVCH64</t>
  </si>
  <si>
    <t>SI-CPVCH13</t>
  </si>
  <si>
    <t>SI-CPVCH25</t>
  </si>
  <si>
    <t>SI-CPVCH32</t>
  </si>
  <si>
    <t>SI-CPVCH40</t>
  </si>
  <si>
    <t>SI-CPVCH50</t>
  </si>
  <si>
    <t>SI-CPVCH64</t>
  </si>
  <si>
    <t>SI-TEEH13</t>
  </si>
  <si>
    <t>SI-TEEH19</t>
  </si>
  <si>
    <t>SI-TEEH25</t>
  </si>
  <si>
    <t>SI-TEEH32</t>
  </si>
  <si>
    <t>SI-TEEH40</t>
  </si>
  <si>
    <t>SI-TEEH50</t>
  </si>
  <si>
    <t>SI-TEEH64</t>
  </si>
  <si>
    <t>SI-CHPVCH25</t>
  </si>
  <si>
    <t>SI-CHPVCH32</t>
  </si>
  <si>
    <t>SI-CMPVCH13</t>
  </si>
  <si>
    <t>SI-CMPVCH19</t>
  </si>
  <si>
    <t>SI-CMPVCH38</t>
  </si>
  <si>
    <t>SI-CMPVCH64</t>
  </si>
  <si>
    <t>SI-TAPVCH13</t>
  </si>
  <si>
    <t>SI-RDBH1913</t>
  </si>
  <si>
    <t>SI-RDBH2519</t>
  </si>
  <si>
    <t>SI-RDBH3213</t>
  </si>
  <si>
    <t>SI-RDBH3225</t>
  </si>
  <si>
    <t>SI-RDBH4019</t>
  </si>
  <si>
    <t>SI-RDBH4025</t>
  </si>
  <si>
    <t>SI-RDBH4032</t>
  </si>
  <si>
    <t>SI-RDBH5040</t>
  </si>
  <si>
    <t>SI-RDBH6450</t>
  </si>
  <si>
    <t>TCu25</t>
  </si>
  <si>
    <t>TCu32</t>
  </si>
  <si>
    <t>CCu2590</t>
  </si>
  <si>
    <t>CCu3290</t>
  </si>
  <si>
    <t>COMCu25</t>
  </si>
  <si>
    <t>COMCu32</t>
  </si>
  <si>
    <t>COHCu32</t>
  </si>
  <si>
    <t>TAPCu25</t>
  </si>
  <si>
    <t>TAPCu32</t>
  </si>
  <si>
    <t>VANGLAV</t>
  </si>
  <si>
    <t>LL-A40</t>
  </si>
  <si>
    <t>CONEX-RAP19</t>
  </si>
  <si>
    <t>LLAV-NAR</t>
  </si>
  <si>
    <t>VV8319</t>
  </si>
  <si>
    <t>VV8338</t>
  </si>
  <si>
    <t>VV8364</t>
  </si>
  <si>
    <t>INST-WC</t>
  </si>
  <si>
    <t>INST-FLWC</t>
  </si>
  <si>
    <t>INST-LAV</t>
  </si>
  <si>
    <t>INST-LLV</t>
  </si>
  <si>
    <t>INST-MING</t>
  </si>
  <si>
    <t>INST-FLMIN</t>
  </si>
  <si>
    <t>INST-TAR</t>
  </si>
  <si>
    <t>SI-PVCS200</t>
  </si>
  <si>
    <t>SI-PVCS150</t>
  </si>
  <si>
    <t>SI-PVCS100</t>
  </si>
  <si>
    <t>SI-PVCS50</t>
  </si>
  <si>
    <t>SI-CPVC4-2</t>
  </si>
  <si>
    <t>SI-CPVC445</t>
  </si>
  <si>
    <t>SI-CPVC245</t>
  </si>
  <si>
    <t>SI-CPVCS50</t>
  </si>
  <si>
    <t>SI-COPS200</t>
  </si>
  <si>
    <t>SI-COPS150</t>
  </si>
  <si>
    <t>SI-COPS100</t>
  </si>
  <si>
    <t>SI-COPS50</t>
  </si>
  <si>
    <t>SI-YEPVC100</t>
  </si>
  <si>
    <t>SI-TEPVCC50</t>
  </si>
  <si>
    <t>SI-ADPVC50</t>
  </si>
  <si>
    <t>SI-RPVCS4X2</t>
  </si>
  <si>
    <t>SI-COL1342</t>
  </si>
  <si>
    <t>SI-REDPVC</t>
  </si>
  <si>
    <t>SI-TAPR100</t>
  </si>
  <si>
    <t>SI-ADPVC100</t>
  </si>
  <si>
    <t>SI-COL4954</t>
  </si>
  <si>
    <t>SI-SOP-M4</t>
  </si>
  <si>
    <t xml:space="preserve">Suministro e instalación de Transformador tipo pedestal trifásico 300 kva, norma j, operación radial, 13200/220127v .  </t>
  </si>
  <si>
    <t xml:space="preserve">pza </t>
  </si>
  <si>
    <t xml:space="preserve">Suministro e instalación de bushing inserto 200A 15 kv </t>
  </si>
  <si>
    <t xml:space="preserve">Suministro e instalación de terminal tipo codo occ 200a.15 kv 1/0awg.  </t>
  </si>
  <si>
    <t xml:space="preserve">Suministro e instalación de adaptador de tierra 1/0 awg </t>
  </si>
  <si>
    <t xml:space="preserve">Suministro e instalación de Cable de energía tipo DS aislamiento xlp 15 kv aluminio 1/0 AWG.  </t>
  </si>
  <si>
    <t xml:space="preserve">ml </t>
  </si>
  <si>
    <t xml:space="preserve">Suministro e instalación de Cable de cu desnudo cal. 2 </t>
  </si>
  <si>
    <t xml:space="preserve">Suministro e instalación de Registro de concreto tipo 4 de 1.50x1.50x0,90 . RMTBT4 con tapa 84b </t>
  </si>
  <si>
    <t xml:space="preserve">Suministro e instalación de Base losa de concreto armado para transformador  </t>
  </si>
  <si>
    <t xml:space="preserve">Suministro e instalación de terminal QTII 15 kv 1/0awg.  </t>
  </si>
  <si>
    <t xml:space="preserve">Suministro e instalación de corredera 1.00 mt lamina  </t>
  </si>
  <si>
    <t xml:space="preserve">Suministro e instalación de ménsula 30 cm  </t>
  </si>
  <si>
    <t xml:space="preserve">Suministro e instalación de tacón aislado de neopreno  </t>
  </si>
  <si>
    <t xml:space="preserve">Suministro e instalación de tubo pad 2" </t>
  </si>
  <si>
    <t xml:space="preserve">Suministro e instalación de tubo pad negro 4" </t>
  </si>
  <si>
    <t xml:space="preserve">Suministro e instalación apartarrayo sintético óxidos metálicos ADOM 15 kv  </t>
  </si>
  <si>
    <t xml:space="preserve">Suministro e instalación eslabon fusible k 15 kv 5 amp.  </t>
  </si>
  <si>
    <t xml:space="preserve">Suministro e instalación cuchilla con portafusible 23 kv </t>
  </si>
  <si>
    <t xml:space="preserve">Suministro e instalación Cruceta pV200 </t>
  </si>
  <si>
    <t xml:space="preserve">Suministro e instalación Cruceta pr200 </t>
  </si>
  <si>
    <t xml:space="preserve">Herrajes y tornilleria </t>
  </si>
  <si>
    <t xml:space="preserve">lote </t>
  </si>
  <si>
    <t xml:space="preserve">Suministro e instalación de poste de concreto 12-750. </t>
  </si>
  <si>
    <t xml:space="preserve">Suministro e instalación de tornillo maquina 5/8 x 3" </t>
  </si>
  <si>
    <t xml:space="preserve">Suministro e instalación de aislador 13 pc </t>
  </si>
  <si>
    <t xml:space="preserve">Suministro e instalación de aislador de suspension 25 kv </t>
  </si>
  <si>
    <t xml:space="preserve">kg </t>
  </si>
  <si>
    <t xml:space="preserve">Suministro e instalación de caja de fleje 3/4" </t>
  </si>
  <si>
    <t xml:space="preserve">Suministro e instalacion de base de medición 13t-20 amp </t>
  </si>
  <si>
    <t xml:space="preserve">Suministro e instalación Itm y caja para itm de 3 x 800  amperes (en caja moldeada) </t>
  </si>
  <si>
    <t xml:space="preserve">Libranzas ante CFE </t>
  </si>
  <si>
    <t xml:space="preserve">Maniobras, transporte de transformador y postes.(Grúa). </t>
  </si>
  <si>
    <t>Cubiertas de bajolavabos concreto pulido</t>
  </si>
  <si>
    <t>Espejos</t>
  </si>
  <si>
    <t>Trazo preliminar y delineación de muros, lambrines, boquillas, cajillos, faldones y / o plafones, señalándolos con una línea de contorno en piso, muro y / o losa de acuerdo a cotas, ejes y dimensiones de planos.</t>
  </si>
  <si>
    <t>Suministro y colocación de tablaroca tipo RH de 1/2" para forjar plafón liso corrido, armado con bastidor metálico galv. Cal. 26, terminado en tratamiento de juntas con cinta de refuerzo y compuesto.</t>
  </si>
  <si>
    <t>Lijado y preparación de superficie lisa de muros y / o plafones con mango universal para lijas acabado fino, eliminando marcas del compuesto.</t>
  </si>
  <si>
    <t>Suministro y aplicación de pintura vinílica en muros y losas interiores, color según muestra aprobada en muros y losas de FASE 1:</t>
  </si>
  <si>
    <t>Suministro y aplicación de pintura vinílica en boquillas interiores, color según muestra aprobada en muros y losas de FASE 1:</t>
  </si>
  <si>
    <t>Suministro y aplicación de pintura vinílica en muros y losas exteriores, color según muestra aprobada en muros y losas de FASE 1:</t>
  </si>
  <si>
    <t>Suministro y aplicación de pintura vinílica en boquillas exteriores, color según muestra aprobada en muros y losas de FASE 1:</t>
  </si>
  <si>
    <t>AL-01</t>
  </si>
  <si>
    <t>AL-02</t>
  </si>
  <si>
    <t>AL-08</t>
  </si>
  <si>
    <t>AL-09</t>
  </si>
  <si>
    <t>Suministro de luminaria Z PANEL para empotrar en plafón, fabricado en policarbonato, marco con acabado en pintura color blanco mate, IP 20 LED 36W, 3240lm, 4000K, 100-277V. Medidas 59.5x59.5cm.</t>
  </si>
  <si>
    <t>Suministro de contactos</t>
  </si>
  <si>
    <t>Suministro de apagadores</t>
  </si>
  <si>
    <t>Suministro de boton de ventilador</t>
  </si>
  <si>
    <t>Suministro de ventiladores copacabana</t>
  </si>
  <si>
    <t>Descarga y acarreo de teja al lugar de almacenamiento</t>
  </si>
  <si>
    <t xml:space="preserve">Cubiertas de bajolavabos en baño de mujeres, de 60 cms de ancho acabdo en concreto pulido </t>
  </si>
  <si>
    <t xml:space="preserve">Cubiertas de bajolavabos en baño de hombres, de 60 cms de ancho acabdo en concreto pulido </t>
  </si>
  <si>
    <t>Instalaciones provisionales hidrosanitarias para obra</t>
  </si>
  <si>
    <t>Excavaciones, afines y rellenos</t>
  </si>
  <si>
    <t>Columnas</t>
  </si>
  <si>
    <t>Estructura (columnas, trabes y losas)</t>
  </si>
  <si>
    <t>Albañileria (muros, aplanados, boquillas, firmes)</t>
  </si>
  <si>
    <t>Sistema de impermeabilización en azotea losa a base de un impermeabilizante prefabricado festermip 3.5 mm de espesor grav roja,  de acuerdo a las siguientes especificaciones:</t>
  </si>
  <si>
    <t>Impermeabilización en azotea de cafeteria</t>
  </si>
  <si>
    <t>Impermeabilización en azotea de aulas</t>
  </si>
  <si>
    <t>Registros eléctricos</t>
  </si>
  <si>
    <t>Forjado de registros eléctricos, incluye material y mano de obra</t>
  </si>
  <si>
    <t xml:space="preserve">Carga y acarreo con equipo de material producto de excavacion a camion de volteo, volumen medido suelto </t>
  </si>
  <si>
    <t>Afine y compactación de terreno natural con equipo mecánico para desplante de estructura de plataforma, incluye: equipo, incorporación de agua, mano de obra y herramienta menor</t>
  </si>
  <si>
    <t/>
  </si>
  <si>
    <t xml:space="preserve">Excavación en material tipo "a" con equipo mecánico para zanjas  de 0.00 a 2.00 mts de profundidad en seco incluye: afine de taludes. </t>
  </si>
  <si>
    <t>Plantilla de 5 cms. de espesor con concreto f'c= 100 kg/cm2  hecho en obra, incluye: herramientas, materiales y mano de obra.</t>
  </si>
  <si>
    <t>Habilitado y armado de acero de refuerzo en estructura resistencia normal fy=4200 kg/cm2 no. 4 diametro 1/2", incluye: ganchos, escuadras, desperdicios, elevaciones, herramientas, materiales y mano de obra.</t>
  </si>
  <si>
    <t>Cimbra en cimentacion con madera o lamina acabado comun, incluye; descimbrado, herramienta, clavos, alambron, alambre  y mano de obra.</t>
  </si>
  <si>
    <t>Suministro y colocacion de concreto f'c= 300 kg/cm2, tiro con bomba, incluye: vibrado, curado, herramientas, materiales y mano de obra.</t>
  </si>
  <si>
    <t>Relleno y compactacion con material producto de la excavacion, compactado con bailarina, incluye: equipo, herramientas y mano de obra.</t>
  </si>
  <si>
    <t xml:space="preserve"> ml</t>
  </si>
  <si>
    <t>Habilitado y armado de acero de refuerzo en estructura resistencia normal fy=4200 kg/cm2 no. 3 diametro 3/8", incluye: ganchos, escuadras, desperdicios, elevaciones, herramientas, materiales y mano de obra.</t>
  </si>
  <si>
    <t>Habilitado y armado de acero de refuerzo en estructura resistencia normal fy=4200 kg/cm2 no. 5 diametro 5/8", incluye: ganchos, escuadras, desperdicios, elevaciones, herramientas, materiales y mano de obra.</t>
  </si>
  <si>
    <t>Habilitado y armado de acero de refuerzo en estructura resistencia normal fy=4200 kg/cm2 no. 6 diametro 3/4", incluye: ganchos, escuadras, desperdicios, elevaciones, herramientas, materiales y mano de obra.</t>
  </si>
  <si>
    <t>Habilitado y armado de acero de refuerzo en estructura resistencia normal fy=4200 kg/cm2 no. 8 diametro 1", incluye: ganchos, escuadras, desperdicios, elevaciones, herramientas, materiales y mano de obra.</t>
  </si>
  <si>
    <t>Carga y retiro de material producto de la excavacion, incluye: equipo, combustibles y operación.</t>
  </si>
  <si>
    <t xml:space="preserve">Zapata corrida de 100 x 18 cms de espesor armada con 1 vr # 4 @ 20 cms transversal y 4 vr # 3 longitudinales, con dala integrada de 20 x 40 cms., armada con 4 vr # 4 y e # 3 @ 15 cms, colada con concreto premezcaldo f'c= 200 kg/cm2, tiro directo, incluye: cimbra, descimbra, herramientas, materiales y mano de obra. </t>
  </si>
  <si>
    <t xml:space="preserve">Zapata corrida de 60 x 18 cms de espesor armada con 1 vr # 4 @ 20 cms transversal y 3 vr # 3 longitudinales, con dala integrada de 20 x 40 cms., armada con 4 vr # 4 y e # 3 @ 15 cms, colada con concreto premezcaldo f'c= 200 kg/cm2, tiro directo, incluye: cimbra, descimbra, herramientas, materiales y mano de obra. </t>
  </si>
  <si>
    <t>Planta Baja</t>
  </si>
  <si>
    <t>Cimbra en columnas con cimbra play 16 mm,  acabado aparente, incluye; habilitado, descimbrado, herramienta, clavos, alambron, alambre  y mano de obra.</t>
  </si>
  <si>
    <t>Suministro y colocacion de concreto premezclado f'c=300 kg/cm2 bombeable, grava de 3/4" en columnas incluye;  vibrado, curado, desperdicio, herramientas y mano de obra.</t>
  </si>
  <si>
    <t xml:space="preserve">Habilitado y armado de acero de refuerzo en estructura resistencia normal fy=4200 kg/cm2 no. 4 diametro 1/2", incluye: ganchos, escuadras, desperdicios, elevaciones, herramientas, materiales y mano de obra.
</t>
  </si>
  <si>
    <t>Cimbra y descimbra con cimbra play a una altura de 3.10 m  acabado aparente , en trabes, incluye; habilitado, descimbrado, herramienta, clavos, alambron, alambre  y mano de obra.</t>
  </si>
  <si>
    <t>Cimbra y descimbra en losa con madera a una altura de 3.10 m  acabado comun, en losa, incluye; habilitado, descimbrado, herramienta, clavos, alambron, alambre  y mano de obra.</t>
  </si>
  <si>
    <t>Cimbra y descimbra con madera, acabado comun, en frontera de 20 a 25 cms, incluye: habilitado, herremientas, clavos, alambron, alambre y mano de obra.</t>
  </si>
  <si>
    <t>Suministro y colocacion de casetones de polistireno en diferentes medidas, incluye elevacion sujecion con alambre, desperdicios, recortes, herramienta y mano de obra.</t>
  </si>
  <si>
    <t>Habilitado y armado de malla de acero 6 x 6-10/10 en losa, incluye: fijacion, desperdicios, herramientas, materiales y mano de obra.</t>
  </si>
  <si>
    <t>Suministro y colocacoion de concreto premezclado f'c=300 kg/cm2 bombeable, grava de 3/4"  incluye; suministro, colocacion, vibrado, curado, desperdicio, herramienta y mano de obra.</t>
  </si>
  <si>
    <t>Trabes y losa</t>
  </si>
  <si>
    <t>Rampa de escalera</t>
  </si>
  <si>
    <t>Excavacion manual en material tipo a, de 0 a 2.00 mts de profundidad incluye: herramientas y mano de obra.</t>
  </si>
  <si>
    <t>Suministro y compactacion de suelo cemento 1 m3: 50 kg, con material producto de la excavacion, compactado con bailarina al 95% de su p.v.s, incluye: homogenizacion, humedad optima, materiales, herramientas y mano de obra.</t>
  </si>
  <si>
    <t>Cimbra en trabes y losa de rampa  con cimbra play 16 mm,  acabado aparente, incluye; habilitado, descimbrado, herramienta, clavos, alambron, alambre  y mano de obra.</t>
  </si>
  <si>
    <t>Trabes y Losa</t>
  </si>
  <si>
    <t>Muro m-1 de 15 cms de espesor con block  de 15 x 20 x 40 cm f*p= 50 kg/cm2 asentado con mortero cemento-arena 1:3, acabado comun, incluye: acarreos, materiales, andamio, herramientas y mano de obra.</t>
  </si>
  <si>
    <t>Castillo de seccion 15 x 20 cms, armado con armex 10 x 15-4 colado con concreto f'c= 150 kg/cm2 hecho en obra, incluye: cimbra, descimbra, herramientas, materiales y mano de obra.</t>
  </si>
  <si>
    <t>Castillo tipo k de seccion 15 x 20 cms, armado con 4 vrs del # 3 y estibos del # 3 @ 15 cms. colado con concreto f'c= 150 kg/cm2 hecho en obra, incluye: cimbra, descimbra, herramientas, materiales y mano de obra.</t>
  </si>
  <si>
    <t>Castillo tipo k2 de seccion 15 x 25 cms, armado con 4 vrs del # 4 y estibos del # 3 @ 15 cms. colado con concreto f'c= 150 kg/cm2 hecho en obra, incluye: cimbra, descimbra, herramientas, materiales y mano de obra.</t>
  </si>
  <si>
    <t>Dala tipo t-a de seccion 15x25 cms, armada con 4 vrs # 4 y estibros del # 3 @ 15 cms, colada con concreto f'c= 150 kg/cm2 hecho en obra,  incluye: cimbra, descimbra, herramientas, materiales y mano de obra.</t>
  </si>
  <si>
    <t>Dala cerramiento de seccion 15x20 cms, armada con 4 vrs # 3 y estibros del # 3 @ 15 cms, colada con concreto f'c= 150 kg/cm2 hecho en obra,  incluye: cimbra, descimbra, herramientas, materiales y mano de obra.</t>
  </si>
  <si>
    <t>Suministro y colocacion de poliestireno de 15.00 x 2.00 cms en junta de construccion, incluye: herramientas, materiales y mano de obra.</t>
  </si>
  <si>
    <t>Aplanado de 2 cms de espesor promedio con mortero cemento arena 1:4 en muros de block, incluye: acabado fino con pasta cemento-arena fina 1:1.5, andamios, herramientas, materiales y mano de obra.</t>
  </si>
  <si>
    <t>Aplanado de losa a nivel hasta una altura de 3.00 mts., de 2 cm de espesor con mortero cemento-arena 1:3, terminado fino, incluye: andamios, materiales, herramientas y mano de obra.</t>
  </si>
  <si>
    <t>Boquilla a plomo y escudra en vanos, de 20 cms. de ancho por 2 cms de espesor hecha a base de mortero cemento-arena 1:3, incluye: herramientas, materiales y mano de obra.</t>
  </si>
  <si>
    <t>Firme de 8 cms de espesor promedio, reforzado con malla electrosoldada 6x6 - 10/10, acabado apalillado, hecho a base de concreto fc'= 150 kg/cm2, incluye: herramientas, materiales y mano de obra.</t>
  </si>
  <si>
    <t>Fforjado de escalon a base de tabicon 10 x 14 x 28 cms. pegado con mortero cemento arena 1:3, incluye: aplanado para recibir recubrimiento, herramientas, materiales y mano de obra.</t>
  </si>
  <si>
    <t xml:space="preserve">Recubrimiento de 5 cms de espesor con sello lavado en peralte y huella de escalera, con concreto premezclado f'c= 200 kg/cm2  hecho en obra reforzado con malla electrosoldada 6x6 10/10, incluye: cimbra y descimbra en peralte y fronteras, herramientas, materiales y mano de obra. </t>
  </si>
  <si>
    <t xml:space="preserve">Recubrimiento de 5 cms de espesor con sello lavado en descanso de 1.20 x 1.20 mts, con concreto premezclado f'c= 200 kg/cm2  hecho en obra reforzado con malla electrosoldada 6x6 10/10, incluye: cimbra y descimbra en peralte y fronteras, herramientas, materiales y mano de obra. </t>
  </si>
  <si>
    <t>Boquilla a plomo y escudra en vanos, de 30 cms. de ancho por 2 cms de espesor en frontera de losa, hecha a base de mortero cemento-arena 1:3, incluye: herramientas, materiales y mano de obra.</t>
  </si>
  <si>
    <t>Azoteas</t>
  </si>
  <si>
    <t>Pretil de 40 cms de altura de block solido 15x20x40 cms asentado con mortero cemento arena 1:3, incluye: aplanado, materiales, herramientas y mano de obra.</t>
  </si>
  <si>
    <t>Hormigon de 10 cms de espesor promedio hecho a base de jalcreto fc= 150 kg/cm2, para dar pendientas a agua pluvial, incluye: bombeo, apalillado fino, herramientas, materiales y mano de obra.</t>
  </si>
  <si>
    <t>Chaflan de 10 cms hecho a base de mortero cemento arena 1:3, incluye: herramientas, materiales y mano de obra.</t>
  </si>
  <si>
    <t>Tableros y alimentadores principales</t>
  </si>
  <si>
    <t>Aire Acondicionado opcion YORK 11.5 SEER</t>
  </si>
  <si>
    <t>pza.</t>
  </si>
  <si>
    <t>Mano de obra para la colocacion de lavabo</t>
  </si>
  <si>
    <t>Suministro y colocacion de medidor</t>
  </si>
  <si>
    <t>Suministro de wc convenient cadet flux flowise 16-1/2</t>
  </si>
  <si>
    <t>Suministro de flux.visible d/manija c/niple recto</t>
  </si>
  <si>
    <t>Suministro de asiento alargado liso m 235</t>
  </si>
  <si>
    <t>Suministro de llave de control angular s/tubo para wc</t>
  </si>
  <si>
    <t>Suministro de pija para w.c completa</t>
  </si>
  <si>
    <t>Suministro de manguera acero inox. 1/2 x 7/8 x 35 para wc</t>
  </si>
  <si>
    <t>Suministro de portarrollo</t>
  </si>
  <si>
    <t>Suministro de lavabo de bajo cubierta ovalyn chico</t>
  </si>
  <si>
    <t>Suministro de llave economizadora tempor cierre aut cr</t>
  </si>
  <si>
    <t>Suministro de contra push p lavabo srebosadero cromo</t>
  </si>
  <si>
    <t>Suministro de cespol p lavabo c registro sin contra cr</t>
  </si>
  <si>
    <t>Suministro de llave de control angular s/tubo para lavabo</t>
  </si>
  <si>
    <t>Suministro de manguera acero inox. 1/2 x 1/2 x 40 para lavabo</t>
  </si>
  <si>
    <t>Suministro de mingitorio niagara ii (consumo agua 0.5 lpd)</t>
  </si>
  <si>
    <t>Suministro de valvula de push de baja presion para mingitorio cromo</t>
  </si>
  <si>
    <t>Suministro de secadora de manos</t>
  </si>
  <si>
    <t>Suministro de jabonera</t>
  </si>
  <si>
    <t xml:space="preserve">Suministro e instalación de ventanal de 4.82 x 1.30 m compuesto por dos fijos de 1.08 x 1.30 m y dos corredizo de 1.08 x 1.30 en  aluminio comerical de 3" color negro y cristal claro 6mm, en salones. </t>
  </si>
  <si>
    <t xml:space="preserve">Suministro e instalación de ventanal de 4.82 x 1.30 m compuesto por dos fijos de 1.08 x 1.30 m y dos corredizo de 1.08 x 1.30 en  aluminio comercial de 3" color negro y cristal  claro 6mm, en salones </t>
  </si>
  <si>
    <t xml:space="preserve">Suministro e instalación de ventanal corredizo de 1.00 x 1.00 m compuesto por un fijo de 0.51 x 1.00 m y un corredizo de 0.52 x 1.00 en  aluminio comercial de 3" color negro y cristal claro 6mm, en baño de hombres. </t>
  </si>
  <si>
    <t xml:space="preserve">Suministro e instalación de ventanal corredizo de 1.00 x 1.00 m compuesto por un fijo de 0.51 x 1.00 m y un corredizo de 0.52 x 1.00 en  aluminio comercial de 3" color negro y cristal claro 6mm, en baño de muejeres. </t>
  </si>
  <si>
    <t xml:space="preserve">Suministro e instalación de ventanal tipo louver de 1.00 x 1.00 m  en aluminio comercial de 3" color negro, en instalaciones. </t>
  </si>
  <si>
    <t xml:space="preserve">Suministro e instalación de ventanal de 3.00 x 1.30 m compuesto por un fijo de 1.00 x 1.30 m y dos corredizo de 1.00 x 1.30 en  aluminio comerical de 3" color negro y cristal claro 6mm, en administración. </t>
  </si>
  <si>
    <t>Suministro e instalación de puerta abatible tipo louver de 1.00 x 2.40 m en  aluminio comercial de 3" color negro (ver diseño en plano), en instalaciones.</t>
  </si>
  <si>
    <t xml:space="preserve">Suministro e instalación de puerta de 1.60 x 2.40 m compuesto por dos hojas abatibles de 0.80 x 2.40 en  aluminio comerical de 3" color negro y cristal claro 6mm, en administración. </t>
  </si>
  <si>
    <t xml:space="preserve">Ssuministro e instalación de puerta de 1.60 x 2.40 m compuesto por dos hojas abatibles de 0.80 x 2.40 en  aluminio comerical de 3" color negro y cristal claro 6mm, en administración. </t>
  </si>
  <si>
    <t>Ventiladores copacabana</t>
  </si>
  <si>
    <t>Falso plafon, area administrativa</t>
  </si>
  <si>
    <t>Muebles y accesorios de baños helvex</t>
  </si>
  <si>
    <t>Contratrabes en aulas</t>
  </si>
  <si>
    <t>Demoliciones de construcciones existentes con maquinaria sin rescate de material</t>
  </si>
  <si>
    <t xml:space="preserve">Carga con equipo de material producto de demoliciones a camion de volteo, volumen medido suelto </t>
  </si>
  <si>
    <t>Acarreo de material producto de demolicion en camion de volteo fuera de la obra.</t>
  </si>
  <si>
    <t>Corte a cielo abierto, extraccion y remocion en material por medios mecanicos en terreno natural con objeto de preparar y formar la seccion de obra, incluye: conservacion de el corte, corte en escalon de liga, maquinaria y lo necesario para su correcta elaboracion. volumen medido en sección.</t>
  </si>
  <si>
    <t>Piso de concreto esponjeado para areas exteriores, incluye material y mano de obra</t>
  </si>
  <si>
    <t>Suministro y colocacion de teja ranchera rustica, incluye material y mano de obra</t>
  </si>
  <si>
    <t>Suministro y colocacion de caballete con teja ranchera rustica, incluye material y mano de obra</t>
  </si>
  <si>
    <t>Iluminacion en aulas de planta baja</t>
  </si>
  <si>
    <t>Iluminacion en aulas de planta alta</t>
  </si>
  <si>
    <t>Contactos en aulas de planta baja</t>
  </si>
  <si>
    <t>Contactos en aulas de planta alta</t>
  </si>
  <si>
    <t>Iluminacion en cafeteria</t>
  </si>
  <si>
    <t>Contactos en cafeteria</t>
  </si>
  <si>
    <t>Tuberia de pvc hidraulico ced40 de 13mm de diam</t>
  </si>
  <si>
    <t>Tuberia de pvc hidraulico ced40 de 19mm de diam</t>
  </si>
  <si>
    <t>Tuberia de pvc hidraulico ced40 de 25mm de diam</t>
  </si>
  <si>
    <t>Tuberia de pvc hidraulico ced40 de 32mm de diam</t>
  </si>
  <si>
    <t>Tuberia de pvc hidraulico ced40 de 38mm de diam</t>
  </si>
  <si>
    <t>Ttuberia de pvc hidraulico ced40 de 50mm de diam</t>
  </si>
  <si>
    <t>Tuberia de pvc hidraulico ced40 de 64mm de diam</t>
  </si>
  <si>
    <t>Cople de pvc hidraulico ced40 de 13 mm de diam</t>
  </si>
  <si>
    <t>Cople de pvc hidraulico ced40 de 19 mm de diam</t>
  </si>
  <si>
    <t>Cople de pvc hidraulico ced40 de 25 mm de diam</t>
  </si>
  <si>
    <t>Cople de pvc hidraulico ced40 de 32 mm de diam</t>
  </si>
  <si>
    <t>Cople de pvc hidraulico ced40 de 40 mm de diam</t>
  </si>
  <si>
    <t>Cople de pvc hidraulico ced40 de 50 mm de diam</t>
  </si>
  <si>
    <t>Cople de pvc hidraulico ced40 de 64 mm de diam</t>
  </si>
  <si>
    <t>Codo 90 de pvc hidraulico ced40 de 13 mm de diam</t>
  </si>
  <si>
    <t>Codo 90 de pvc hidraulico ced40 de 25 mm de diam</t>
  </si>
  <si>
    <t>Codo 90 de pvc hidraulico ced40 de 32 mm de diam</t>
  </si>
  <si>
    <t>Codo 90 de pvc hidraulico ced40 de 40 mm de diam</t>
  </si>
  <si>
    <t>Codo 90 de pvc hidraulico ced40 de 50 mm de diam</t>
  </si>
  <si>
    <t>Codo 90 de pvc hidraulico ced40 de 64 mm de diam</t>
  </si>
  <si>
    <t>Tee de pvc hidraulico ced40 de 13 mm de diam</t>
  </si>
  <si>
    <t>Tee de pvc hidraulico ced40 de 19 mm de diam</t>
  </si>
  <si>
    <t>Tee de pvc hidraulico ced40 de 25 mm de diam</t>
  </si>
  <si>
    <t>Tee de pvc hidraulico ced40 de 32 mm de diam</t>
  </si>
  <si>
    <t>Tee de pvc hidraulico ced40 de 40 mm de diam</t>
  </si>
  <si>
    <t>Tee de pvc hidraulico ced40 de 50 mm de diam</t>
  </si>
  <si>
    <t>Tee de pvc hidraulico ced40 de 64 mm de diam</t>
  </si>
  <si>
    <t>Conector hembra de pvc hidraulico ced 40 de 25 mm de diam.</t>
  </si>
  <si>
    <t>Conector hembra de pvc hidraulico ced40 de 32 mm de diam.</t>
  </si>
  <si>
    <t>Conector macho de pvc hidraulico ced40 de 13 mm de diam.</t>
  </si>
  <si>
    <t>Conector macho de pvc hidraulico ced40 de 19 mm de diam.</t>
  </si>
  <si>
    <t>Conector macho de pvc hidraulico ced40 de 38 mm de diam.</t>
  </si>
  <si>
    <t>Conector macho de pvc hidraulico ced40 de 64 mm de diam.</t>
  </si>
  <si>
    <t>Tapon pvc hidraulico ced40 de 13 mm de diam.</t>
  </si>
  <si>
    <t>Reduccion bushing de pvc hidraulico ced40 de 19 mm a 13 mm de diam.</t>
  </si>
  <si>
    <t>Reduccion bushing de pvc hidraulico ced40 de 25 mm a 19 mm de diam.</t>
  </si>
  <si>
    <t>Rreduccion bushing de pvc hidraulico ced40 de 32 mm a 13 mm de diam.</t>
  </si>
  <si>
    <t>Reduccion bushing de pvc hidraulico ced40 de 32 mm a 25 mm de diam.</t>
  </si>
  <si>
    <t>Reduccion bushing de pvc hidraulico ced40 de 40 mm a 19 mm de diam.</t>
  </si>
  <si>
    <t>Reduccion bushing de pvc hidraulico ced40 de 40 mm a 25 mm de diam.</t>
  </si>
  <si>
    <t>Reduccion bushing de pvc hidraulico ced40 de 40 mm a 32 mm de diam.</t>
  </si>
  <si>
    <t>Mano de obra por instalación, Incluye prueba y arranque.</t>
  </si>
  <si>
    <t>Suministro e instalacion de material hidraulico y sanitario para el area de cafeteria de la ppreparatoria</t>
  </si>
  <si>
    <t>Suministro de luminaria tipo empotrado en losa LUM SOB LED 13W 100-305V 60K BCO LUNA 13 MAGG modelo  L6374-130</t>
  </si>
  <si>
    <t>Suministro de luminaria tipo arbotante en muro LUM LED 100- 305V 30K BLANCO W II 150X150 MAGG modelo L7128-1E0</t>
  </si>
  <si>
    <t>Iluminacion aulas</t>
  </si>
  <si>
    <t>Iluminacion cafeteria</t>
  </si>
  <si>
    <t>Suministro de luminaria tipo gabinete LUM SOB APV LED 30W 100-240V 60K DIF TRANSP GAMMA 1200 modelo L6852-530</t>
  </si>
  <si>
    <t>Dala desplante de seccion 15x20 cms, armada con 4 vrs # 3 y estibros del # 3 @ 15 cms, colada con concreto f'c= 150 kg/cm2 hecho en obra,  incluye: cimbra, descimbra, herramientas, materiales y mano de obra.</t>
  </si>
  <si>
    <t>PREL-001</t>
  </si>
  <si>
    <t>TERR-001</t>
  </si>
  <si>
    <t>DEM-001</t>
  </si>
  <si>
    <t>TERR-002</t>
  </si>
  <si>
    <t>TERR-003</t>
  </si>
  <si>
    <t>RET-001</t>
  </si>
  <si>
    <t>RET-002</t>
  </si>
  <si>
    <t>REP-60</t>
  </si>
  <si>
    <t>REP-105</t>
  </si>
  <si>
    <t>AA-001</t>
  </si>
  <si>
    <t>AA-002</t>
  </si>
  <si>
    <t>AA-003</t>
  </si>
  <si>
    <t>REG-E-001</t>
  </si>
  <si>
    <t>IHS-001</t>
  </si>
  <si>
    <t>TIN-5-001</t>
  </si>
  <si>
    <t>REG-HS-001</t>
  </si>
  <si>
    <t>MT-001</t>
  </si>
  <si>
    <t>MT-003</t>
  </si>
  <si>
    <t>MT-004</t>
  </si>
  <si>
    <t>MT-008</t>
  </si>
  <si>
    <t>MT-009</t>
  </si>
  <si>
    <t>MT-005</t>
  </si>
  <si>
    <t>MT-002</t>
  </si>
  <si>
    <t>MT-006</t>
  </si>
  <si>
    <t>MT-007</t>
  </si>
  <si>
    <t>MT-010</t>
  </si>
  <si>
    <t>MT-011</t>
  </si>
  <si>
    <t>MT-012</t>
  </si>
  <si>
    <t>MT-013</t>
  </si>
  <si>
    <t>MT-014</t>
  </si>
  <si>
    <t>MT-015</t>
  </si>
  <si>
    <t>MT-016</t>
  </si>
  <si>
    <t>MT-017</t>
  </si>
  <si>
    <t>MT-018</t>
  </si>
  <si>
    <t>MT-019</t>
  </si>
  <si>
    <t>MT-020</t>
  </si>
  <si>
    <t>MT-021</t>
  </si>
  <si>
    <t>MT-022</t>
  </si>
  <si>
    <t>MT-023</t>
  </si>
  <si>
    <t>MT-024</t>
  </si>
  <si>
    <t>MT-025</t>
  </si>
  <si>
    <t>MT-026</t>
  </si>
  <si>
    <t>MT-027</t>
  </si>
  <si>
    <t>MT-028</t>
  </si>
  <si>
    <t>MT-029</t>
  </si>
  <si>
    <t>MT-030</t>
  </si>
  <si>
    <t>MT-031</t>
  </si>
  <si>
    <t>MT-032</t>
  </si>
  <si>
    <t>MT-033</t>
  </si>
  <si>
    <t>MT-034</t>
  </si>
  <si>
    <t>MT-035</t>
  </si>
  <si>
    <t>MT-036</t>
  </si>
  <si>
    <t>MT-037</t>
  </si>
  <si>
    <t>MT-038</t>
  </si>
  <si>
    <t>MT-039</t>
  </si>
  <si>
    <t>MT-040</t>
  </si>
  <si>
    <t>MT-041</t>
  </si>
  <si>
    <t>MT-042</t>
  </si>
  <si>
    <t>MT-043</t>
  </si>
  <si>
    <t>MT-044</t>
  </si>
  <si>
    <t>MT-045</t>
  </si>
  <si>
    <t>MT-046</t>
  </si>
  <si>
    <t>MT-047</t>
  </si>
  <si>
    <t>MT-048</t>
  </si>
  <si>
    <t>MT-049</t>
  </si>
  <si>
    <t>MT-050</t>
  </si>
  <si>
    <t>MT-051</t>
  </si>
  <si>
    <t>MT-052</t>
  </si>
  <si>
    <t>MT-053</t>
  </si>
  <si>
    <t>MT-054</t>
  </si>
  <si>
    <t>MT-055</t>
  </si>
  <si>
    <t>MT-056</t>
  </si>
  <si>
    <t>MT-057</t>
  </si>
  <si>
    <t>MT-058</t>
  </si>
  <si>
    <t>MT-059</t>
  </si>
  <si>
    <t>MT-060</t>
  </si>
  <si>
    <t>PISO-001</t>
  </si>
  <si>
    <t>CUB-001</t>
  </si>
  <si>
    <t>ESP-001</t>
  </si>
  <si>
    <t>ESP-002</t>
  </si>
  <si>
    <t>MAMP-001</t>
  </si>
  <si>
    <t>MAMP-002</t>
  </si>
  <si>
    <t>GRIF-001</t>
  </si>
  <si>
    <t>GRIF-002</t>
  </si>
  <si>
    <t>GRIF-003</t>
  </si>
  <si>
    <t>GRIF-004</t>
  </si>
  <si>
    <t>GRIF-005</t>
  </si>
  <si>
    <t>GRIF-006</t>
  </si>
  <si>
    <t>GRIF-007</t>
  </si>
  <si>
    <t>GRIF-008</t>
  </si>
  <si>
    <t>GRIF-009</t>
  </si>
  <si>
    <t>GRIF-010</t>
  </si>
  <si>
    <t>GRIF-011</t>
  </si>
  <si>
    <t>GRIF-012</t>
  </si>
  <si>
    <t>GRIF-013</t>
  </si>
  <si>
    <t>GRIF-014</t>
  </si>
  <si>
    <t>GRIF-015</t>
  </si>
  <si>
    <t>GRIF-016</t>
  </si>
  <si>
    <t>GRIF-017</t>
  </si>
  <si>
    <t>TAB-001</t>
  </si>
  <si>
    <t>TAB-002</t>
  </si>
  <si>
    <t>TAB-003</t>
  </si>
  <si>
    <t>PINT-001</t>
  </si>
  <si>
    <t>PINT-002</t>
  </si>
  <si>
    <t>PINT-003</t>
  </si>
  <si>
    <t>PINT-004</t>
  </si>
  <si>
    <t>BAR-001</t>
  </si>
  <si>
    <t>LUM-001</t>
  </si>
  <si>
    <t>LUM-002</t>
  </si>
  <si>
    <t>LUM-003</t>
  </si>
  <si>
    <t>LUM-004</t>
  </si>
  <si>
    <t>ACC-001</t>
  </si>
  <si>
    <t>ACC-002</t>
  </si>
  <si>
    <t>ACC-003</t>
  </si>
  <si>
    <t>VENT-001</t>
  </si>
  <si>
    <t>TEJA-001</t>
  </si>
  <si>
    <t>TEJA-002</t>
  </si>
  <si>
    <t>TEJA-003</t>
  </si>
  <si>
    <t>LIMP-001</t>
  </si>
  <si>
    <t>PIOS-002</t>
  </si>
  <si>
    <t>Mamparas sanilock para sanitarios de mujeres, modelo Estandar acabado antigrafiti, incluye: 3 paneles de 1.35 mtsx1.50 mts, 1 pilastra de 0.60 mts x 1.80 mts, 1 pilastra de 0.24 mts x 1.80 mts, 3 pilastras de 0.40 mts x 1.80 mts, 3 puertas de 0.61 mts x 1.50 mts y 1 puerta de 0.90 mts x 1.50 mts</t>
  </si>
  <si>
    <t>Mamparas sanilock para sanitarios de mujeres, modelo Estandar acabado antigrafiti, incluye: 3 paneles de 1.35 mtsx1.50 mts, 1 pilastra de 0.60 mts x 1.80 mts, 1 pilastra de 0.24 mts x 1.80 mts, 3 pilastras de 0.40 mts x 1.80 mts, 3 puertas de 0.61 mts x 1.50 mts, 1 puerta de 0.90 mts x 1.50 mts, 1 kit de instalacion, flete y mano de obra de instalacion</t>
  </si>
  <si>
    <t>Mamparas para baños</t>
  </si>
  <si>
    <t xml:space="preserve">Suministro e instalación de ventanal de 4.72 x 1.30 m compuesto por dos fijos de 1.08 x 1.30 m y dos corredizo de 1.08 x 1.30 en  aluminio comerical de 3" color negro y cristal claro 6mm, en salones. </t>
  </si>
  <si>
    <t xml:space="preserve">Suministro e instalación de ventanal corredizo de 1.00 x 1.00 m compuesto por un fijo de 0.51 x 1.00 m y un corredizo de 0.52 x 1.00 en  aluminio comercial de 3" color negro y cristal claro 6mm, en baño de mujeres. </t>
  </si>
  <si>
    <t xml:space="preserve">Suministro e instalación de ventanal tipo louver de 1.00 x 1.00 mt. en aluminio comercial de 3" color negro, en instalaciones. </t>
  </si>
  <si>
    <t xml:space="preserve">Suministro e instalación de ventanal de 3.00 x 1.30 m compuesto por un fijo de 1.00 x 1.30 m y dos corredizos de 1.00 x 1.30 en  aluminio comerical de 3" color negro y cristal claro 6mm, en administración. </t>
  </si>
  <si>
    <t>AL-15</t>
  </si>
  <si>
    <t>AL-16</t>
  </si>
  <si>
    <t>AL-18</t>
  </si>
  <si>
    <t>AL-19</t>
  </si>
  <si>
    <t xml:space="preserve">Suministro e instalación de ventana corredizo de 1.00 x 1.00 m compuesto por un fijo de 0.51 x 1.00 m y un corredizo de 0.52 x 1.00 en  aluminio comercial de 3" color negro y cristal claro 6mm. </t>
  </si>
  <si>
    <t>Suministro e instalación de ventana de 4.20 x 1.48 m compuesto por dos fijos de 1.05 x 1.48 m y dos corredizos de 1.05 x 1.48 en  aluminio comercial de 3" color negro y cristal  claro 6mm.</t>
  </si>
  <si>
    <t>Suministro e instalación de ventana de 1.80 x 1.48 m, sistema plegable en  aluminio comercial de 3" color negro y cristal  claro 6mm.</t>
  </si>
  <si>
    <t>AL-13</t>
  </si>
  <si>
    <t>AL-14</t>
  </si>
  <si>
    <t>Suministro e instalación de puerta abatible tipo louver de 1.00 x 2.40 m en  aluminio comercial de 3" color negro, en area de servicios</t>
  </si>
  <si>
    <t>Modulo de servicios</t>
  </si>
  <si>
    <t>Area de cisternas y cuarto de maquinas</t>
  </si>
  <si>
    <t>TRZ-01</t>
  </si>
  <si>
    <t>Trazo del area a construir por medios manuales y equipo topografico,  estableciendo ejes y referencias, incluye: materiales, mano de obra y equipos</t>
  </si>
  <si>
    <t>Planta Alta Aulas</t>
  </si>
  <si>
    <t>Planta Baja Aulas</t>
  </si>
  <si>
    <t xml:space="preserve">Aulas </t>
  </si>
  <si>
    <t>Barda lateral junto a modulo de servicios</t>
  </si>
  <si>
    <t>Barda lateral junto a area de cisternas y cuarto de maquinas</t>
  </si>
  <si>
    <t>Impermeabilización en Vigilancia y control de acceso</t>
  </si>
  <si>
    <t>Impermeabilización en cuarto de maquinas</t>
  </si>
  <si>
    <t>PISO-002</t>
  </si>
  <si>
    <t>PISO-003</t>
  </si>
  <si>
    <t>Suministro y colocacion de zoclo de ceramica de 60 x 10 cms, Voss Gray, Castel, incluye material y mano de obra</t>
  </si>
  <si>
    <t>PISO-004</t>
  </si>
  <si>
    <t>Suministro y colocacion de piso de ceramica de 60 x 60 cms, Voss Gray, Castel, para interiores de aulas, incluye material y mano de obra</t>
  </si>
  <si>
    <t>PISO-005</t>
  </si>
  <si>
    <t>Suministro y colocacion de piso de ceramica de 60 x 60 cms, Myst Gray, Castel, para pasillos, descanso en escaleras y en area de servicios de AA, incluye material y mano de obra</t>
  </si>
  <si>
    <t>Suministro y colocacion de piso de ceramica Myst Gray Castel, para huellas de escaleras de 30 cms de ancho, incluye material y mano de obra</t>
  </si>
  <si>
    <t>Suministro y colocacion de piso de ceramica Myst Gray Castel, para peraltes en escaleras de 17 cms de altuta, incluye material y mano de obra</t>
  </si>
  <si>
    <t>PISO-006</t>
  </si>
  <si>
    <t>PISO-007</t>
  </si>
  <si>
    <t>Suministro y colocacion de piso de ceramica Kronos estructurado de 60 x 60 cms, incluye material y mano de obra</t>
  </si>
  <si>
    <t>Suministro y colocacion de zoclo de ceramica Kronos estructurado de 60 x 10 cms, incluye material y mano de obra</t>
  </si>
  <si>
    <t>PISO-008</t>
  </si>
  <si>
    <t>Suministro y colocacion de zoclo de ceramica de 60 x 10 cms, Mtst Gray, Castel, incluye material y mano de obra</t>
  </si>
  <si>
    <t>Suministro y colocacion de espejo de 5.10 mts x 1 mts de vidrio claro de 6mm con cantos pulidos rectos, incluye bastidor de aluminio de 2 x 1".</t>
  </si>
  <si>
    <t>Suministro y colocacion de espejo de 3.23 mts x 1 mts de vidrio claro de 6mm con cantos pulidos rectos, incluye bastidor de aluminio de 2 x 1".</t>
  </si>
  <si>
    <t>GRIF-018</t>
  </si>
  <si>
    <t>Tarja doble</t>
  </si>
  <si>
    <t>Baños de Aulas</t>
  </si>
  <si>
    <t>Suministro e instalacion de cisterna de 20 m3, incluye material y mano de obra</t>
  </si>
  <si>
    <t>Forjado de registros hidraulicos y sanitarios, incluye material y mano de obra</t>
  </si>
  <si>
    <t>Pintura interior de aulas</t>
  </si>
  <si>
    <t>Pintura exterior de aulas</t>
  </si>
  <si>
    <t>Pintura exterior de cafeteria</t>
  </si>
  <si>
    <t>Suministro y aplicación de pintura vinílica en muros exteriores, color según muestra aprobada en muros y losas de FASE 1:</t>
  </si>
  <si>
    <t xml:space="preserve">Pintura interior en area de vigilancia y control de acceso </t>
  </si>
  <si>
    <t xml:space="preserve">Pintura exterior en area de vigilancia y control de acceso </t>
  </si>
  <si>
    <t>Pintura exterior en area de Modulo de servicios</t>
  </si>
  <si>
    <t>Pintura exterior en area de Barda lateral area de servicio</t>
  </si>
  <si>
    <t>Pintura interior en area de cisternas y cuarto de maquinas</t>
  </si>
  <si>
    <t>Pintura exterior en area de cisternas y cuarto de maquinas</t>
  </si>
  <si>
    <t>Pintura exterior en area de Barda lateral area de servicio en area de cisternas y cuarto de maquinas</t>
  </si>
  <si>
    <t>AL-20</t>
  </si>
  <si>
    <t xml:space="preserve">Suministro e instalación de ventana corredizo de 1.00 x 1.30 m compuesto por un fijo de 0.51 x 1.30 m y un corredizo de 0.52 x 1.30 en  aluminio comercial de 3" color negro y cristal claro 6mm. </t>
  </si>
  <si>
    <t>AL-21</t>
  </si>
  <si>
    <t xml:space="preserve">vigilancia y control de acceso </t>
  </si>
  <si>
    <t>Aulas Planta Baja</t>
  </si>
  <si>
    <t>Aulas Planta Alta</t>
  </si>
  <si>
    <t>Puertas de Herreria</t>
  </si>
  <si>
    <t>Puertas de aluminio</t>
  </si>
  <si>
    <t>Area de servicios</t>
  </si>
  <si>
    <t>AL-22</t>
  </si>
  <si>
    <t>Cto de bombas</t>
  </si>
  <si>
    <t>PH-03</t>
  </si>
  <si>
    <t>PH-04</t>
  </si>
  <si>
    <t>PH-05</t>
  </si>
  <si>
    <t>PH-06</t>
  </si>
  <si>
    <t>PH-17</t>
  </si>
  <si>
    <t>PH-23</t>
  </si>
  <si>
    <t>PH-24</t>
  </si>
  <si>
    <t xml:space="preserve">Vigilancia y control de acceso </t>
  </si>
  <si>
    <t>Suministro, fabricación, habilitado y colocación de barandal de acero formado con postes tubular pintado C-150 (1 1/2" x 1 1/2") calibre 18 fijado a piso  mediante solera de 1 1/2" x 3/16" con 2 taquetes de 3/8", con pasamanos de tubular pintado R-250 (1 1/2" x 2 1/2") calibre 18, e intermedios de cuadrado de 1/2" en vertical a cada 12cms". Incluye: materiales, mano de obra, herramienta, equipo, desperdicios, acarreos, cortes, dos manos de fondo epóxico y todo lo necesario para  u correcta ejecución.</t>
  </si>
  <si>
    <t>Cto de basura</t>
  </si>
  <si>
    <t>Portón de ingreso de 2.60m x 2.50m de doble hoja abatible, con marco y 18 y bisagra tejuelo de 2" soldado a placa base de 10cms x 10cms x 3/8" con 2 anclas de 3/8" y cartabón de 10cms x 3/8". Incluye: soldadura, cortes, acarreos a una estación, desperdicios, limpieza del área, material, mano de obra, herramienta, equipo y todo lo necesario para su correcta ejecución. (no incluye accesorios)</t>
  </si>
  <si>
    <t>Portón de cuarto de basura de 1.00m x 2.50m, con marco y contramarco de ptr 2" , verticales de tubular pintado ac-100 (1" x 1") calibre 18 y bisagra de 3/8". Incluye: soldadura, cortes, acarreos a una estación, desperdicios, limpieza del área, material, mano de obra, herramienta, equipo y todo lo necesario para su correcta ejecución. (no incluye accesorios)</t>
  </si>
  <si>
    <t>*TEMP24</t>
  </si>
  <si>
    <t>Iluminacion en Vigilancia y control de acceso</t>
  </si>
  <si>
    <t>Contactos en Vigilancia y control de acceso</t>
  </si>
  <si>
    <t>Fuerza HVAC en aulas de PB</t>
  </si>
  <si>
    <t>Fuerza HVAC en aulas de PA</t>
  </si>
  <si>
    <t>Fuerza HVAC en Vigilancia y control de acceso</t>
  </si>
  <si>
    <t>Voz y Datos en aulas de PB</t>
  </si>
  <si>
    <t>Voz y Datos en aulas de PA</t>
  </si>
  <si>
    <t xml:space="preserve">Voz y Datos en vigilancia y control de acceso </t>
  </si>
  <si>
    <t xml:space="preserve">Iluminacion vigilancia y control de acceso </t>
  </si>
  <si>
    <t>Dala desplante T-A de seccion 15x20 cms, armada con 4 vrs # 3 y estibros del # 3 @ 15 cms, colada con concreto f'c= 150 kg/cm2 hecho en obra,  incluye: cimbra, descimbra, herramientas, materiales y mano de obra.</t>
  </si>
  <si>
    <t>Zapatas y Contratrabes en cafeteria</t>
  </si>
  <si>
    <t>Suministro y colocacion de casetones de poliestireno en diferentes medidas, incluye elevacion sujecion con alambre, desperdicios, recortes, herramienta y mano de obra.</t>
  </si>
  <si>
    <t>Dala cerramiento TA de seccion 15x20 cms, armada con 4 vrs # 3 y estibros del # 3 @ 15 cms, colada con concreto f'c= 150 kg/cm2 hecho en obra,  incluye: cimbra, descimbra, herramientas, materiales y mano de obra.</t>
  </si>
  <si>
    <t>CST-03</t>
  </si>
  <si>
    <t>Castillo tipo K3 de seccion 15 x 50 cms, armado con 4 vrs del # 4, 4 del #3 y estibos del # 3 @ 15 cms. colado con concreto f'c= 150 kg/cm2 hecho en obra, incluye: cimbra, descimbra, herramientas, materiales y mano de obra.</t>
  </si>
  <si>
    <t>Pintura interior en cafeteria</t>
  </si>
  <si>
    <t>Losa llena de concreto de 60 cms de ancho y 8 cms de espesor, concreto F'C=200 kg/cm2, armado con varila del # 3 @ 20 cms, incluye material y mano de obra</t>
  </si>
  <si>
    <t>Losa llena de concreto de 105 cms de ancho y 8 cms de espesor, concreto F'C=200 kg/cm2, armado con varila del # 3 @ 20 cms, incluye material y mano de obra</t>
  </si>
  <si>
    <t>Iluminacion y Contactos en azotea de aulas</t>
  </si>
  <si>
    <t xml:space="preserve">Fuerza HVAC </t>
  </si>
  <si>
    <t>CAPVD</t>
  </si>
  <si>
    <t>*TEMP30</t>
  </si>
  <si>
    <t>CRA4040</t>
  </si>
  <si>
    <t>Exteriores</t>
  </si>
  <si>
    <t>Fuerza HVAC en aulas</t>
  </si>
  <si>
    <t>Edificacion preparatoria, cafeteria, caseta de vigilancia, cisternas, cuarto de maquinas, modulo de servicios electricos y area de basura</t>
  </si>
  <si>
    <t>PRESUPUESTO</t>
  </si>
  <si>
    <t>Suministro e instalación de salida eléctrica para luminaria modelo por definir incluye: canalización pvc s/p de 19 mm, curva pvc s/p de 19 mm, conector pvc s/p de 19 mm, cable thw Cu. marca condulac o similar 90  600v anti flama cal. 12, cable desnudo Cu. Cal. 14, lubricante 3m, guía acerada, cinta aislante, caja registro pvc rectangular 19 mm, tendido de tubería, cableado,  (no incluye luminaria) supervisión y todo lo necesario para su correcta instalación.</t>
  </si>
  <si>
    <t>Instalación de luminaria tipo arbotante o empotrado en losa, incluye: fijación, conexión y todo lo necesario para su correcta instalación.</t>
  </si>
  <si>
    <t>Instalación de luminaria tipo gabinete suspendido, incluye: soporte con varilla roscada 3/8 y taquete expancivo, fijación, conexión y todo lo necesario para su correcta instalación.</t>
  </si>
  <si>
    <t>Suministro e instalación de salida eléctrica para ventilador de techo incluye: canalización pvc s/p de 19 mm, curva pvc s/p de 19 mm, conector pvc s/p de 19 mm, cable thw Cu. marca condulac o similar 90  600v anti flama cal. 12, cable desnudo Cu. Cal. 14, lubricante 3m, guía acerada, cinta aislante, caja registro pvc rectangular 19 mm, tendido de tubería, cableado, (no incluye accesorio) supervisión y todo lo necesario para su correcta instalación.</t>
  </si>
  <si>
    <t>Instalación ventilador de techo incluye: fijación, conexión y todo lo necesario para su correcta instalación.</t>
  </si>
  <si>
    <t>Suministro e instalación de salida eléctrica para apagador sencillo, control local, incluye: canalización pvc s/p de 19 mm, curva pvc s/p de 19 mm, conector pvc s/p de 19 mm, cable thw Cu. marca condulac o similar 90  600v anti flama cal. 12, cable desnudo Cu. Cal. 14, lubricante 3m, guía acerada, cinta aislante, caja registro pvc rectangular 19 mm, tendido de tubería, cableado, (no incluye accesorio) supervisión y todo lo necesario para su correcta instalación.</t>
  </si>
  <si>
    <t>Suministro e instalación de salida eléctrica para control de ventilador incluye: canalización pvc s/p de 19 mm, curva pvc s/p de 19 mm, conector pvc s/p de 19 mm, cable thw Cu. marca condulac o similar 90  600v anti flama cal. 12, cable desnudo Cu. Cal. 14, lubricante 3m, guía acerada, cinta aislante, caja registro pvc rectangular 19 mm, tendido de tubería, cableado, (no incluye accesorio) supervisión y todo lo necesario para su correcta instalación.</t>
  </si>
  <si>
    <t>Instalación de accesorio apagador sencillo modelo por definir incluye: conexiones, identificación, pruebas, fijación, nivelación, supervisión y todo lo necesario para su correcta instalación.</t>
  </si>
  <si>
    <t>Instalación de accesorio control de ventilador incluye: conexiones, identificación, pruebas, fijación, nivelación, supervisión y todo lo necesario para su correcta instalación.</t>
  </si>
  <si>
    <t>Instalación de placa y chasis resina 1 ventana modelo por definir incluye:fijación, nivelación, supervisión y todo lo necesario para su correcta instalación.</t>
  </si>
  <si>
    <t>Suministro e instalación de alimentador para circuitos derivados de iluminación, corre desde panel de control a primer punto de control, 2 circuitos, incluye:canalización pvc s/p de 19 mm, curva pvc s/p de 19 mm, conector pvc s/p de 19 mm, cable thw Cu. marca condulac o similar 90  600v anti flama cal. 12, cable desnudo Cu. Cal. 12, lubricante 3m, guía acerada, cinta aislante, tendido de tubería, cableado, supervisión y todo lo necesario para su correcta instalación.</t>
  </si>
  <si>
    <t>Suministro e instalación de alimentador para circuitos derivados de iluminación, corre desde panel de control a primer punto de control, 4 circuitos, incluye:canalización pvc s/p de 19 mm, curva pvc s/p de 19 mm, conector pvc s/p de 19 mm, cable thw Cu. marca condulac o similar 90  600v anti flama cal. 12, cable desnudo Cu. Cal. 12, lubricante 3m, guía acerada, cinta aislante, tendido de tubería, cableado, supervisión y todo lo necesario para su correcta instalación.</t>
  </si>
  <si>
    <t>Suministro e instalación de salida eléctrica para contacto duplex U.G. modelo por definir incluye: canalización pvc s/p de 13 a 19 mm, curva pvc s/p de 13 a 19 mm, conector pvc s/p de 13 a 19 mm, cable thw Cu. marca condulac o similar 90  600v anti flama cal. 10, cable desnudo Cu. Cal. 14, lubricante 3m, guía acerada, cinta aislante, caja registro pvc rectangular 19 mm, tendido de tubería, cableado, (no incluye accesorio) supervisión y todo lo necesario para su correcta instalación.</t>
  </si>
  <si>
    <t>Instalación de accesorio contacto dúplex U.G. modelo por definir incluye: conexiones, identificación, pruebas, fijación, nivelación, supervisión y todo lo necesario para su correcta instalación.</t>
  </si>
  <si>
    <t>Suministro e instalación de alimentador de 1 circuito derivados de contactos, corre desde panel de control a primer punto del circuito, incluye:canalización pvc s/p de 19 mm, curva pvc s/p de 19 mm, conector pvc s/p de 19 mm, cable thw Cu. marca condulac o similar 90  600v anti flama cal. 10, cable desnudo Cu. Cal. 14, lubricante 3m, guía acerada, cinta aislante, tendido de tubería, cableado, supervisión y todo lo necesario para su correcta instalación.</t>
  </si>
  <si>
    <t>Suministro e instalación de alimentador de 2 circuitos derivados de contactos, corre desde panel de control a primer punto del circuito, incluye:canalización pvc s/p de 19 mm, curva pvc s/p de 19 mm, conector pvc s/p de 19 mm, cable thw Cu. marca condulac o similar 90  600v anti flama cal. 10, cable desnudo Cu. Cal. 14, lubricante 3m, guía acerada, cinta aislante, tendido de tubería, cableado, supervisión y todo lo necesario para su correcta instalación.</t>
  </si>
  <si>
    <t>Suministro e instalación de alimentador de 3 circuitos derivados de contactos, corre desde panel de control a primer punto del circuito, incluye:canalización pvc s/p de 19 mm, curva pvc s/p de 19 mm, conector pvc s/p de 19 mm, cable thw Cu. marca condulac o similar 90  600v anti flama cal. 10, cable desnudo Cu. Cal. 14, lubricante 3m, guía acerada, cinta aislante, tendido de tubería, cableado, supervisión y todo lo necesario para su correcta instalación.</t>
  </si>
  <si>
    <t>Suministro e instalación de alimentador de 4 circuitos derivados de contactos, corre desde panel de control a primer punto del circuito, incluye:canalización pvc s/p de 19 mm, curva pvc s/p de 19 mm, conector pvc s/p de 19 mm, cable thw Cu. marca condulac o similar 90  600v anti flama cal. 10, cable desnudo Cu. Cal. 14, lubricante 3m, guía acerada, cinta aislante, tendido de tubería, cableado, supervisión y todo lo necesario para su correcta instalación.</t>
  </si>
  <si>
    <t>Suministro e instalación de alimentador para circuitos derivados de iluminación, corre desde panel de control a primer punto de control, 1 circuitos, incluye:canalización pvc s/p de 19 mm, curva pvc s/p de 19 mm, conector pvc s/p de 19 mm, cable thw Cu. marca condulac o similar 90  600v anti flama cal. 12, cable desnudo Cu. Cal. 12, lubricante 3m, guía acerada, cinta aislante, tendido de tubería, cableado, supervisión y todo lo necesario para su correcta instalación.</t>
  </si>
  <si>
    <t>Suministro e instalación de alimentador de 2 circuitos derivados, corre desde panel de control a primer punto del circuito, incluye:canalización pvc s/p de 19 mm, curva pvc s/p de 19 mm, conector pvc s/p de 19 mm, cable thw Cu. marca condulac o similar 90  600v anti flama cal. 10, cable desnudo Cu. Cal. 14, lubricante 3m, guía acerada, cinta aislante, tendido de tubería, cableado, supervisión y todo lo necesario para su correcta instalación.</t>
  </si>
  <si>
    <t>Suministro e instalación de alimentador de 4 circuitos derivados, corre desde panel de control a primer punto del circuito, incluye:canalización pvc s/p de 19 mm, curva pvc s/p de 19 mm, conector pvc s/p de 19 mm, cable thw Cu. marca condulac o similar 90  600v anti flama cal. 10, cable desnudo Cu. Cal. 14, lubricante 3m, guía acerada, cinta aislante, tendido de tubería, cableado, supervisión y todo lo necesario para su correcta instalación.</t>
  </si>
  <si>
    <t>Suministro e instalación de caja PVC o similar de 19 mm el alcance del precio incluye: materiales (tornillería, puente de aterrizamiento con zapata y cable desnudo cal. 14 )  mano de obra equipo de seguridad, herramienta menor, andamios, equipo de montaje necesario y limpieza del área de trabajo.</t>
  </si>
  <si>
    <t>Suministro e instalación de tapa PVC o similar de 19 mm el alcance del precio incluye: tornillería,  mano de obra equipo de seguridad, herramienta menor, andamios, equipo de montaje necesario y limpieza del área de trabajo.</t>
  </si>
  <si>
    <t>Suministro e instalación de salida eléctrica para control horario, exteriores, incluye: canalización pvc s/p de 19 mm, curva pvc s/p de 19 mm, conector pvc s/p de 19 mm, cable thw Cu. marca condulac o similar 90  600v anti flama cal. 12, cable desnudo Cu. Cal. 14, lubricante 3m, guía acerada, cinta aislante, caja registro pvc rectangular 19 mm, tendido de tubería, cableado, (no incluye accesorio) supervisión y todo lo necesario para su correcta instalación.</t>
  </si>
  <si>
    <t>Suministro e instalación de salida para nodo RJ45 incluye: canalización pvc s/p de 19 a 25 mm, curva pvc s/p de 19 a 25 mm, conector pvc s/p de 19 a 25 mm, caja registro pvc rectangular 19 mm, tendido de tubería, (no incluye conductor ni cableado) supervisión y todo lo necesario para su correcta instalación.</t>
  </si>
  <si>
    <t>Suministro e instalación de tubo PVC S/P de 35 m.m. Marca Durman o similar, el alcance del precio incluye: materiales, mano de obra, equipo de seguridad, herramienta menor, andamios, limpieza del área de trabajo y supervision</t>
  </si>
  <si>
    <t>Suministro e instalación de conector PVC S/P de 35 m.m. Marca Durman o similar, el alcance del precio incluye: materiales, mano de obra, equipo de seguridad, herramienta menor, andamios, limpieza del área de trabajo y supervision</t>
  </si>
  <si>
    <t>Suministro e instalación de curva PVC S/P de 35 m.m. Marca Durman o similar, el alcance del precio incluye: materiales, mano de obra, equipo de seguridad, herramienta menor, andamios, limpieza del área de trabajo y supervision</t>
  </si>
  <si>
    <t>Suministro e instalación de Registro Metalico marca Himel 25x20x15 cm. Catalogo  CRN-2520/150, el alcance del precio incluye: Materiales, Tornillería, Puesta a Tierra, Herramienta Menor, Andamios, Limpieza y Supervisión para su correcta instalación.</t>
  </si>
  <si>
    <t>Suministro e instalacion caja de conexones plástica de 30 x 30 x 80 cms marca abb. incluye acarreos, elevaciones, cortes, desperdicios, mano de obra, herramienta, equipo y todo lo necesario para su correcta instalacion.</t>
  </si>
  <si>
    <t>Alimentacion principal Voz y Datos, 1 via 53 mm incluye: Tubo PVC pesado de 53 mm, codo PVC pesado de 53 mm conector pvc pesado de 53 mm</t>
  </si>
  <si>
    <t>Alimentacion principal Voz y Datos, 2 vias 53 mm incluye: Tubo PVC pesado de 53 mm, codo PVC pesado de 53 mm conector pvc pesado de 53 mm</t>
  </si>
  <si>
    <t>Registro marco y tapa de concreto polimerico y cuerpo de fibra de vidrio RBTB1 Incluye: acarreos, nivelacion, mano de obra, equipo, herramientas, limpieza del área de trabajo y todo lo necesario para su correcta ejecución.</t>
  </si>
  <si>
    <t>Registro marco y tapa de concreto 40 x 40 x 40  Incluye: acarreos, nivelacion, mano de obra, equipo, herramientas, limpieza del área de trabajo y todo lo necesario para su correcta ejecución.</t>
  </si>
  <si>
    <t>Tablero "12G1" tipo NQ marca SQD 3F 4 Hilos 240v 42 polos 225a 20" Incluye: acarreos, conexiones, desconexiones, aislamientos, mano de obra, equipo, herramientas, limpieza del área de trabajo y todo lo necesario para su correcta ejecución.</t>
  </si>
  <si>
    <t>Suministro e instalación de interruptor termomagnético tipo QO marca SQD 1 polo 15 A. Incluye: acarreos, conexiones, desconexiones, aislamientos, mano de obra, equipo, herramientas, limpieza del área de trabajo y todo lo necesario para su correcta ejecución.</t>
  </si>
  <si>
    <t>Suministro e instalación de interruptor termomagnético tipo QO marca SQD 2 polos 15 A. Incluye: acarreos, conexiones, desconexiones, aislamientos, mano de obra, equipo, herramientas, limpieza del área de trabajo y todo lo necesario para su correcta ejecución.</t>
  </si>
  <si>
    <t>Alimentador principal para tablero "12G1" cal. 3/0 Cu THW-LS incluye: tubo PVC pesado de 53 mm, codo PVC pesado de 53 mm conector pvc pesado de 53 mm, cable Cu. desnudo calibre 6 awg</t>
  </si>
  <si>
    <t>Tablero "12G2" tipo NQ marca SQD 3F 4 Hilos 240v 42 polos 225a 20" Incluye: acarreos, conexiones, desconexiones, aislamientos, mano de obra, equipo, herramientas, limpieza del área de trabajo y todo lo necesario para su correcta ejecución.</t>
  </si>
  <si>
    <t>Suministro e instalación de interruptor termomagnético tipo QO marca SQD 1 polo 20 A. Incluye: acarreos, conexiones, desconexiones, aislamientos, mano de obra, equipo, herramientas, limpieza del área de trabajo y todo lo necesario para su correcta ejecución.</t>
  </si>
  <si>
    <t>Alimentador principal para tablero "12G2" cal. 1/0 Cu THW-LS incluye: tubo PVC pesado de 53 mm, codo PVC pesado de 53 mm conector pvc pesado de 53 mm, cable Cu. desnudo calibre 6 awg</t>
  </si>
  <si>
    <t>Tablero "12SG"  tipo NQ marca SQD 3F 4 Hilos 240v 18 polos 100A 20" Incluye: acarreos, conexiones, desconexiones, aislamientos, mano de obra, equipo, herramientas, limpieza del área de trabajo y todo lo necesario para su correcta ejecución.</t>
  </si>
  <si>
    <t>Alimentador principal para tablero "12SG" cal. 8 Cu THW-LS incluye: tubo PVC pesado de 27 mm, codo PVC pesado de 27 mm conector pvc pesado de 27 mm, cable Cu. desnudo calibre 10 awg</t>
  </si>
  <si>
    <t>Suministro e instalacion de tablero tipo I-line 800 amp, 3f-4h, cat: MG800M182B, marca schneider. incluye: acarreos, conexiones, desconexiones, aislamientos, mano de obra, equipo, herramientas, limpieza del área de trabajo y todo lo necesario para su correcta ejecución.</t>
  </si>
  <si>
    <t>Interruptor termomagnetico para tablero de distribución I-Line marca SQD 3 polos 150 Amp. Incluye: acarreos, conexiones, desconexiones, aislamientos, mano de obra, equipo, herramientas, limpieza del área de trabajo y todo lo necesario para su correcta ejecución.</t>
  </si>
  <si>
    <t>Interruptor termomagnetico para tablero de distribución I-Line marca SQD 3 polos 100 Amp. Incluye: acarreos, conexiones, desconexiones, aislamientos, mano de obra, equipo, herramientas, limpieza del área de trabajo y todo lo necesario para su correcta ejecución.</t>
  </si>
  <si>
    <t>Interruptor termomagnetico para tablero de distribución I-Line marca SQD 3 polos 15 Amp. Incluye: acarreos, conexiones, desconexiones, aislamientos, mano de obra, equipo, herramientas, limpieza del área de trabajo y todo lo necesario para su correcta ejecución.</t>
  </si>
  <si>
    <t>Suministro e instalación de conductor de cobre aislado calibre 500 KCM  600v, THW-LS, 90 c, mca. Condumex o similar. incluye: materiales, mano de obra, equipo de seguridad, herramienta menor, equipo de montaje necesario, limpieza del área de trabajo y supervision.</t>
  </si>
  <si>
    <t>Suministro e instalación de conductor de cobre desnudo temple suave calibre 1/0 A.W.G.  600v, mca. Condumex o similar. incluye: materiales, mano de obra, equipo de seguridad, herramienta menor, equipo de montaje necesario, limpieza del área de trabajo y supervision.</t>
  </si>
  <si>
    <t>Suministro e instalación de tubo PVC S/P de 103 m.m. Marca Durman o similar, el alcance del precio incluye: materiales, mano de obra, equipo de seguridad, herramienta menor, andamios, limpieza del área de trabajo y supervision.</t>
  </si>
  <si>
    <t>Suministro e instalación de conector PVC S/P de 103 m.m. Marca Durman o similar, el alcance del precio incluye: materiales, mano de obra, equipo de seguridad, herramienta menor, andamios, limpieza del área de trabajo y supervision</t>
  </si>
  <si>
    <t>Suministro e instalación de curva PVC S/P de 103 m.m. Marca Durman o similar, el alcance del precio incluye: materiales, mano de obra, equipo de seguridad, herramienta menor, andamios, limpieza del área de trabajo y supervision</t>
  </si>
  <si>
    <t>Gabinete para Interruptor PowerPact de caja moldeada 800 Amp. 3 Incluye: acarreos, conexiones, desconexiones, aislamientos, mano de obra, equipo, herramientas, limpieza del área de trabajo y todo lo necesario para su correcta ejecución</t>
  </si>
  <si>
    <t>Interruptor termomagnetico marca SQD MGL36800 3 polos 800 Amp. Incluye: acarreos, conexiones, desconexiones, aislamientos, mano de obra, equipo, herramientas, limpieza del área de trabajo y todo lo necesario para su correcta ejecución</t>
  </si>
  <si>
    <t>Suministro e instalación de alimentador de 1 circuito derivados, corre desde panel de control a primer punto del circuito, incluye:canalización pvc s/p de 19 mm, curva pvc s/p de 19 mm, conector pvc s/p de 19 mm, cable thw Cu. marca condulac o similar 90  600v anti flama cal. 10, cable desnudo Cu. Cal. 14, lubricante 3m, guía acerada, cinta aislante, tendido de tubería, cableado, supervisión y todo lo necesario para su correcta instalación.</t>
  </si>
  <si>
    <t>Suministro, instalación y puesta en marcha de interruptor de seguridad sin porta fusibles, servicio general, DU321, de tres polos, de hasta 30 a, 240 v, alojado en gabinete metálico tipo nema 1, marca SquareD d o similar y equivalente. Incluye: montaje, Soportería, zapatas para aterrizar gabinete, pruebas de rutina previas a la puesta en marcha, materiales menores.</t>
  </si>
  <si>
    <t>Suministro e instalación de zapata ponchable color amarillo cal 12-10 para aterrizar ductos, cajas, gabinetes etc. el alcance del precio incluye: materiales mano de obra equipo de seguridad, herramienta menor, andamios, equipo de montaje necesario y limpieza del área de trabajo.</t>
  </si>
  <si>
    <t>Suministro e instalación de tubo flexible Liquid Tight 21 mm el alcance del precio incluye: materiales mano de obra equipo de seguridad, herramienta menor, andamios, equipo de montaje necesario, limpieza del área de trabajo y todo lo necesario para su correcta ejecución.</t>
  </si>
  <si>
    <t>Suministro e instalación de conector Liquid Tight 21 mm el alcance del precio incluye: materiales mano de obra equipo de seguridad, herramienta menor, andamios, equipo de montaje necesario, limpieza del área de trabajo y todo lo necesario para su correcta ejecución.</t>
  </si>
  <si>
    <t xml:space="preserve">Suministro e instalación de varilla de tierra copper weld 16x3050mm con protocolo </t>
  </si>
  <si>
    <t xml:space="preserve">Suministro e instalación de soldadura fundente carga 60.  </t>
  </si>
  <si>
    <t xml:space="preserve">Suministro e instalación de bota termocontractil </t>
  </si>
  <si>
    <t xml:space="preserve">Suministro e instalación de Tirante T1 </t>
  </si>
  <si>
    <t xml:space="preserve">Suministro e instalación de Tirante H1 </t>
  </si>
  <si>
    <t xml:space="preserve">Suministro e instalación de Abrazadera 1BS </t>
  </si>
  <si>
    <t xml:space="preserve">Suministro e instalación de Grapa Ral 8 </t>
  </si>
  <si>
    <t xml:space="preserve">Suministro e instalación de Abrazadera 2UL </t>
  </si>
  <si>
    <t xml:space="preserve">Suministro e instalación de Alambre  de cu desnudo cal. 4 </t>
  </si>
  <si>
    <t xml:space="preserve">Suministro e instalación de Alambre  de al suave  </t>
  </si>
  <si>
    <t xml:space="preserve">Suministro e instalación de perno ancla 1 pa </t>
  </si>
  <si>
    <t xml:space="preserve">Suministro e instalación de conector para linea energizada </t>
  </si>
  <si>
    <t xml:space="preserve">Suministro e instalación de muerto canal </t>
  </si>
  <si>
    <t xml:space="preserve">Suministro e instalación de cable de acero 3/8 </t>
  </si>
  <si>
    <t xml:space="preserve">Suministro e instalación de aislador piña 3R </t>
  </si>
  <si>
    <t xml:space="preserve">Suministro e instalación de remate performado 3/8 curvo </t>
  </si>
  <si>
    <t xml:space="preserve">Suministro e instalación de Grapa Paralela </t>
  </si>
  <si>
    <t xml:space="preserve">Suministro e instalación de ojo re  </t>
  </si>
  <si>
    <t xml:space="preserve">Suministro e instalación de moldura re  </t>
  </si>
  <si>
    <t xml:space="preserve">Suministro e instalación de conector cilíndrico 1/0 </t>
  </si>
  <si>
    <t xml:space="preserve">Suministro e instalación de protector para retenida </t>
  </si>
  <si>
    <t xml:space="preserve">Suministro e instalación de Abrazadera 1ag </t>
  </si>
  <si>
    <t xml:space="preserve">Suministro e instalación de Guardacabo 3/8" </t>
  </si>
  <si>
    <t xml:space="preserve">Suministro e instalación de conector estribo 1/0  </t>
  </si>
  <si>
    <t xml:space="preserve">Suministro e instalación de arandela 1 pc </t>
  </si>
  <si>
    <t xml:space="preserve">Suministro e instalación de cable aac 1/0 </t>
  </si>
  <si>
    <t xml:space="preserve">Suministro e instalación  Lote de zapatas  </t>
  </si>
  <si>
    <t xml:space="preserve">Suministro e instalación de alimentador de transformador a interruptor a base de 12 cables cal. 250 de aluminio monopolar + 4 cables cal. 4/0 + 1 cable cal. 1/0 de cobre. </t>
  </si>
  <si>
    <t xml:space="preserve">Trámites ante CFE y proyecto en DPR.  </t>
  </si>
  <si>
    <t>Reduccion bushing de pvc hidraulico ced40 de 50 mm a 40 mm de diam.</t>
  </si>
  <si>
    <t>Reduccion bushing de pvc hidraulico ced40 de 64 mm a 50 mm de diam.</t>
  </si>
  <si>
    <t>Suministro e instalacion de tubo de cu tipo "m" de 25mm</t>
  </si>
  <si>
    <t>Suministro e instalacion de tubo de cu tipo "m" de 32mm</t>
  </si>
  <si>
    <t>Suministro e instalacion de codo de cu de 25mm x 90°</t>
  </si>
  <si>
    <t>Suministro e instalacion de codo de cu de 32mm x 90°</t>
  </si>
  <si>
    <t>Suministro e instalacion de conector r/exterior  de cu de 25mm</t>
  </si>
  <si>
    <t>Suministro e instalacion de conector r/exterior  de cu de 32mm</t>
  </si>
  <si>
    <t>Suministro e instalacion de conector r/interior  de cu de 32mm</t>
  </si>
  <si>
    <t>Suministro e instalacion de tapon capa de cu de 25mm</t>
  </si>
  <si>
    <t>Suministro e instalacion de tapon capa de cu de 32mm</t>
  </si>
  <si>
    <t>Suministro e instalacion de valvula angular pra lavabo de 13mm mca. nacobre.</t>
  </si>
  <si>
    <t>Suministro e instalacion de coflex o alimentador mod. ll-a40 para lavabo de 1/2"x 1/2" x40cm.</t>
  </si>
  <si>
    <t>Suministro e instalacion de conexion rapida rosca interior de bronce de 19mm</t>
  </si>
  <si>
    <t>Suministro e instalacion de llave nariz cromada de 13mm</t>
  </si>
  <si>
    <t>Suministro e instalacion de valvula de compuerta fig. 83 de bronce de extremos roscados de 3/4" (19mm).</t>
  </si>
  <si>
    <t>Suministro e instalacion de valvula de compuerta fig. 83 de bronce de extremos roscados de 1-1/2" (38mm).</t>
  </si>
  <si>
    <t>Suministro e instalacion de valvula de compuerta fig. 83 de bronce de extremos roscados de 2-1/2" (64mm).</t>
  </si>
  <si>
    <t>Mano de obra para la colocacion de w.c. para fluxometro</t>
  </si>
  <si>
    <t>Mano de obra para la colocacion de fluxometro para w.c.</t>
  </si>
  <si>
    <t>Mano de obra para la colocacion de mingitorio para fluxometro de pedal</t>
  </si>
  <si>
    <t>Mano de obra para la colocacion de fluxometro de pedal para mingitorio</t>
  </si>
  <si>
    <t>Mano de obra para la colocacion de tarja de acero inoxidable de 40cm x 40cm para servicio</t>
  </si>
  <si>
    <t>Suministro e instalacion de tuberia pvc sanitario de norma de 200 mm de diam.</t>
  </si>
  <si>
    <t>Suministro e instalacion de tuberia pvc sanitario de norma de 150 mm de diam.</t>
  </si>
  <si>
    <t>Suministro e instalacion de tuberia pvc sanitario de norma de 101 mm de diam.</t>
  </si>
  <si>
    <t>Suministro e instalacion de tuberia pvc sanitario de norma de 50 mm de diam.</t>
  </si>
  <si>
    <t>Suministro e instalacion de codo pvc sanitario de norma 90° de 101 mm  con sal. posterior de 50 mm. diam.</t>
  </si>
  <si>
    <t>Suministro e instalacion de codo pvc sanitario de norma 45° de 101 mm  de diam.</t>
  </si>
  <si>
    <t>Suministro e instalacion de codo pvc sanitario de norma 45° de 50 mm  de diam.</t>
  </si>
  <si>
    <t>Suministro e instalacion de codo pvc sanitario de norma 90° de 50 mm  de diam.</t>
  </si>
  <si>
    <t>Suministro e instalacion de cople pvc sanitario de 200 mm de diam.</t>
  </si>
  <si>
    <t>Suministro e instalacion de cople pvc sanitario de 150 mm de diam.</t>
  </si>
  <si>
    <t>Suministro e instalacion de cople pvc sanitario de 101 mm de diam.</t>
  </si>
  <si>
    <t>Suministro e instalacion de cople pvc sanitario de 50 mm de diam.</t>
  </si>
  <si>
    <t>Suministro e instalacion de yee sencilla de pvc sanitario cementar de 101 mm de diam.</t>
  </si>
  <si>
    <t>Suministro e instalacion de tee sencilla de pvc sanitario cementar de 50 mm. de diam.</t>
  </si>
  <si>
    <t>Suministro e instalacion de adaptador espiga pvc sanitario 50mm de diam.</t>
  </si>
  <si>
    <t>Suministro e instalacion de reduccion pvc sanitario cementar de 100x50 mm de diam.</t>
  </si>
  <si>
    <t>Suministro e instalacion de coladera 1342 marca helvex</t>
  </si>
  <si>
    <t>Suministro e instalacion de reductor de hule 50 mm x32 mm diam.</t>
  </si>
  <si>
    <t>Suministro e instalacion de tapon de pvc con registro de bronce hembra 101 mm de diam.</t>
  </si>
  <si>
    <t>Suministro e instalacion de adaptador espiga pvc sanitario 101 mm de diam.</t>
  </si>
  <si>
    <t>Suministro e instalacion de coladera helvex. mod. 4954.</t>
  </si>
  <si>
    <t>Suministro e instalacion de soporteria tipo muro para tuberia de pvc sanitario 101 mm diam.</t>
  </si>
  <si>
    <t>Mano de obra para la colocacion de llave automatica para lavabo</t>
  </si>
  <si>
    <t>Malla-01</t>
  </si>
  <si>
    <t>Cercado de colindancia entre area de preparatoria y area de carreras tecnicas con malla galvanizada de 2.50 mts de alto, cal. 12.5, reforzada con 2 postes de esquina de 2 1/2" x 3 mts de alto, 2 postes de remate de 2 1/2" x 3 mts de alto, 25 postes de linea de 2" x 3 mts de alto, 75.37 ml de tubo galvanizado de 1 1/2" para marco superior y 188.43 m2 de malla blin (cintilla), incluye suministro y colocacion</t>
  </si>
  <si>
    <t>AA-004</t>
  </si>
  <si>
    <t xml:space="preserve">Equipo tipo mini split modelo YHFE12ZJMAXAORX 1 TR 220 / 1 / 60 11.5 SEER SOLO FRÍO	</t>
  </si>
  <si>
    <t xml:space="preserve">Equipo tipo mini split modelo YHFE24ZJMAXAORX 2 TR 220 / 1 / 60 11.5 SEER SOLO FRÍO	</t>
  </si>
  <si>
    <t xml:space="preserve">Equipo tipo mini split modelo YHFE36ZJ6A 3 TR 220 / 1 / 60 11.5 SEER SOLO FRÍO	</t>
  </si>
  <si>
    <t>AA-005</t>
  </si>
  <si>
    <t>AA-006</t>
  </si>
  <si>
    <t>AA-007</t>
  </si>
  <si>
    <t>Kit de instalación de 15 m para equipo de 2 TR, incluye tubería de líquido y succión, cable de intercomunicación y aislamiento térmico de 3/4.</t>
  </si>
  <si>
    <t>Kit de instalación de 15 m para equipo de 1 TR, incluye tubería de líquido y succión, cable de intercomunicación y aislamiento térmico de 3/4.</t>
  </si>
  <si>
    <t>Kit de instalación de 15 m para equipo de 3 TR, incluye tubería de líquido y succión, cable de intercomunicación y aislamiento térmico de 3/4.</t>
  </si>
  <si>
    <t>Zapatas en aulas</t>
  </si>
  <si>
    <t>COMPARATIVA DE PRESUPUESTO PARA LA CONSTRUCCION DE LA PRIMERA FASE DEL SCHOOL CAMPUS PUNTA DE MITA</t>
  </si>
  <si>
    <t>Anclaje para castillo a base de 4 varillas de 3/8" con un desarrollo de 1.00 m. cada una, y 3 estribos de 1/4", incluye: trazo, materiales, acarreos, cortes, desperdicios, mano de obra, equipo y herramienta.</t>
  </si>
  <si>
    <t>Impermeabilizacion de cimentaciones , dalas , dados de cimentacion de concreto a base imp. asfaltico sika permalastik o similar ,  a razon de 1 lt/m2  y , incluye: preparación de la superficie, mano de obra, equipo y herramienta.</t>
  </si>
  <si>
    <t>Equipos de bombeo agua fria</t>
  </si>
  <si>
    <t>EQ-BMB</t>
  </si>
  <si>
    <t>Suministro e instalacion de equipo de bombe presion constante subdrive</t>
  </si>
  <si>
    <t>MZCLDR-TRJ</t>
  </si>
  <si>
    <t xml:space="preserve">mezcladora para tarja </t>
  </si>
  <si>
    <t>CSPL-TRJ</t>
  </si>
  <si>
    <t xml:space="preserve">cespol para tarja doble </t>
  </si>
  <si>
    <t>VLVL-TRJ</t>
  </si>
  <si>
    <t>CFLZ-TRJ</t>
  </si>
  <si>
    <t>Suministro e instalacion de coflex o alimentador para tarja doble de 1/2"x 1/2" x40cm.</t>
  </si>
  <si>
    <r>
      <rPr>
        <b/>
        <sz val="11"/>
        <color theme="1"/>
        <rFont val="Calibri"/>
        <family val="2"/>
        <scheme val="minor"/>
      </rPr>
      <t>HIDROSANITARIO</t>
    </r>
    <r>
      <rPr>
        <sz val="11"/>
        <color theme="1"/>
        <rFont val="Calibri"/>
        <family val="2"/>
        <scheme val="minor"/>
      </rPr>
      <t xml:space="preserve"> </t>
    </r>
  </si>
  <si>
    <t>APOT</t>
  </si>
  <si>
    <t>CIST</t>
  </si>
  <si>
    <t>Línea de llenado para cisterna            Incluye :    *Suministro y colocación de tubería pvc hidrahulica Ced 40 de 2" de cisterna a toma domiciliaria en calle.    *excavación     *Materiales, herramientas, conexiones, prueba de presión de línea.  *Mano de obra necesaria para la correcta ejecución de los trabajos.</t>
  </si>
  <si>
    <t>mts</t>
  </si>
  <si>
    <t>Suministro y colocación de valvúla de llenado y flotador en broce de 2" *Mano de obra necesaria para la correcta ejecución de los trabajos.</t>
  </si>
  <si>
    <t>COND</t>
  </si>
  <si>
    <t>Dren de condensado para aires acondicionados de aulas y oficinas con tubería pvc hidrahulica de 3/4 o 1" según equipo. Incluye: *Suministro de materiales, herramientas, conexiones, soportería, ranuras  *Mano de obra necesaria para la correcta ejecución de los trabajos</t>
  </si>
  <si>
    <t>Línea de descarga sanitaria para captar el agua de los drenes de condensados de las evaporadoras  con tubería de 2" pvc san Incluye: *Suministro de materiales, herramientas, conexiones, soportería, ranuras *Mano de obra necesaria para la correcta ejecución de los trabajos</t>
  </si>
  <si>
    <t>EXC</t>
  </si>
  <si>
    <t xml:space="preserve">Conexión a descarga municipal (drenaje) Incluye : *Excavación a una profundida de acuerdo a las pendientes para tubo sanitario de 200mm *Herramienta, consumibles y pruebas. *Mano de obra necesaria para la correcta ejecución de los trabajos                 </t>
  </si>
  <si>
    <t xml:space="preserve">Descarga de drenajes entre registros sanitarios en andadores de preparatoria Incluye : *Excavación a una profundida de acuerdo a las pendientes para tubo sanitario de 150mm *Herramienta, consumibles y pruebas. *Mano de obra necesaria para la correcta ejecución de los trabajos                 </t>
  </si>
  <si>
    <t xml:space="preserve">Descarga de drenajes de areas de servicio hacia registros sanitarios en andadores de preparatoria Incluye :  *Excavación a una profundida de acuerdo a las pendientes para tubo sanitario de 100mm *Herramienta, consumibles y pruebas. *Mano de obra necesaria para la correcta ejecución de los trabajos                 </t>
  </si>
  <si>
    <t>HIDR</t>
  </si>
  <si>
    <t xml:space="preserve">Suministro y colocación de valvúla eliminadora de aire de 25mm para la columna de agua fría con remate en azotea   Incluye : *Suministro de materiales y herramienta  *Mano de obra necesaria para la correcta ejecución de los trabajos.   </t>
  </si>
  <si>
    <t>PLUV</t>
  </si>
  <si>
    <t xml:space="preserve">Línea sanitaria con tubería de 4" para conectar bajantes pluviales hacia escurrimiento superficial en calle    Incluye :           *excavación a una profundida de acuerdo a las pendientes para tubo sanitario de 100mm                                                                                                                                                                                                       *Herramienta, consumibles, material y pruebas.     *Mano de obra necesaria para la correcta ejecución de los trabajos  </t>
  </si>
  <si>
    <t>RIEG</t>
  </si>
  <si>
    <t>Salida de agua para riego con conexión y valvula de 19mm urrea  Incluye :*Materiales.  *Mano de obra necesaria para la correcta ejecución de los trabajos.</t>
  </si>
  <si>
    <t>SERV</t>
  </si>
  <si>
    <t>Ramaleo de distribución de agua potable para los servicios en tubería pvc hid de 50mm ced. 40    Incluye :  *Suministro y colocación de tubería pvc hidrahulica Ced 40 de 50mm  *excavación  *Materiales, herramientas, conexiones, prueba de presión de línea.                                                       *Mano de obra necesaria para la correcta ejecución de los trabajos.</t>
  </si>
  <si>
    <t xml:space="preserve">Suministro y colocación de valvúla urrea de 50mm para corte de servicio de agua potable  Incluye :  *Suministro de materiales y herramienta   *Pruebas de presión *Mano de obra necesaria para la correcta ejecución de los trabajos.  </t>
  </si>
  <si>
    <t>ALIM</t>
  </si>
  <si>
    <t>Excavación de  cepa  para alimentadores principales de tableros eléctricos a una profundida de 40cm  (tableros 12G1, 12G2, 12G3 Y 12SG)</t>
  </si>
  <si>
    <t>ML</t>
  </si>
  <si>
    <t>Excavación de  cepa  para alimentadores principales de voz y datos</t>
  </si>
  <si>
    <t xml:space="preserve">Alimentación eléctrica para equipo de hidroneúmatico 2x5Hp cal. 8 THW. Incluye: tubo pvc pesado de 32mm, codo pvc pesado 32mm, conector pesado pvc 32mm, cable Cu desnudo cal. 8 AWG </t>
  </si>
  <si>
    <t>INT</t>
  </si>
  <si>
    <t>Interruptor termomagnetico para tablero de distribución I-Line marca SQD 3 polos 80 Amp. Incluye: acarreos, conexiones, desconexiones, aislamientos, mano de obra, equipo, herramientas, limpieza del área de trabajo y todo lo necesario para su correcta ejecución.</t>
  </si>
  <si>
    <t>Pza</t>
  </si>
  <si>
    <t>Interruptor termomagnetico para tablero de distribución I-Line marca SQD 3 polos  30 Amp.   Incluye: acarreos, conexiones, desconexiones, aislamientos, mano de obra, equipo, herramientas, limpieza del área de trabajo y todo lo necesario para su correcta ejecución.</t>
  </si>
  <si>
    <t>Interruptor termomagnetico para tablero de distribución I-Line marca SQD 3 polos  60 Amp.   Incluye: acarreos, conexiones, desconexiones, aislamientos, mano de obra, equipo, herramientas, limpieza del área de trabajo y todo lo necesario para su correcta ejecución.</t>
  </si>
  <si>
    <t>TAB</t>
  </si>
  <si>
    <t xml:space="preserve">Tablero en cafetería 12G3 tipo NQ marca SQD 3F 4 hilos 240V 18 polos 100A 20"  Incluye: acarreo, conexiones, desconeciones, aislamientos, mano de obra, equipo, herramienta y limpieza del área de trabajo, y todo lo necesario para su correcta ejecución. </t>
  </si>
  <si>
    <t xml:space="preserve">Alimentador principal para tablero en cafetería 12G3 cal. 4 Cu THW-LS. Incluye: tubo pvc pesado de 53mm, codo pvc pesado de 53mm, conector pesado de 53mm y cable Cu desnudo cal. 8 awg                                                               </t>
  </si>
  <si>
    <t>Elaboración de acometida hidrahulica para suministro de agua potable   Incluye :  *Suministro de materiales, herramienta y medidor de agua  *Brida roscada de 2", pruebas de presión  *Mano de obra necesaria para la correcta ejecución de los trabajos.</t>
  </si>
  <si>
    <t>ANC-K</t>
  </si>
  <si>
    <t>IMP-CIM</t>
  </si>
  <si>
    <t>Impermabilziacion en cimentaciones</t>
  </si>
  <si>
    <t>Puerta PH-03 abatible de 1.10x2.40x0.10 m, con marco de tubular pintado a-129 calibre 18, contramarco ap-200 y ar-400, tablero de lámina, cerradura y todo lo necesario para su correcta ejecución. calibre 18. Incluye: soldadura, cortes, acarreos a una estación, desperdicios, limpieza del área, material, mano de obra, herramienta,</t>
  </si>
  <si>
    <t>Puerta PH-04 abatible de 1.10x2.40x0.10 m, con marco de tubular pintado a-129 calibre 18, contramarco ap-200 y ar-400, tablero de lámina, cerradura y todo lo necesario para su correcta ejecución. calibre 18. Incluye: soldadura, cortes, acarreos a una estación, desperdicios, limpieza del área, material, mano de obra, herramienta,</t>
  </si>
  <si>
    <t>Puerta PH-05 abatible de 1.10x2.40x0.10 m, con marco de tubular pintado a-129 calibre 18, contramarco ap-200 y ar-400, tablero de lámina, cerradura y todo lo necesario para su correcta ejecución, calibre 18. Incluye: soldadura, cortes, acarreos a una estación, desperdicios, limpieza del área, material, mano de obra, herramienta,</t>
  </si>
  <si>
    <t>Puerta PH-06 abatible de 1.10x2.40x0.10 m, con marco de tubular pintado a-129 calibre 18, contramarco ap-200 y ar-400, tablero de lámina, tablero de lámina, cerradura y todo lo necesario para su correcta ejecución, calibre 18. Incluye: soldadura, cortes, acarreos a una estación, desperdicios, limpieza del área, material, mano de obra, herramienta,</t>
  </si>
  <si>
    <t>Puerta PH-23 abatible de 1.00x2.40x0.10 m, con marco de tubular pintado a-129 calibre 18, contramarco ap-200 y ar-400, tablero de lámina, cerradura y todo lo necesario para su correcta ejecución, calibre 18. Incluye: soldadura, cortes, acarreos a una estación, desperdicios, limpieza del área, material, mano de obra, herramienta,</t>
  </si>
  <si>
    <t>Puerta PH-03 abatible de 1.10x2.40x0.10 m, con marco de tubular pintado a-129 calibre 18, contramarco ap-200 y ar-400, tablero de lámina, cerradura y todo lo necesario para su correcta ejecución, calibre 18. Incluye: soldadura, cortes, acarreos a una estación, desperdicios, limpieza del área, material, mano de obra, herramienta,</t>
  </si>
  <si>
    <t>Puerta PH-04 abatible de 1.10x2.40x0.10 m, con marco de tubular pintado a-129 calibre 18, contramarco ap-200 y ar-400, tablero de lámina, tablero de lámina, cerradura y todo lo necesario para su correcta ejecución, calibre 18. Incluye: soldadura, cortes, acarreos a una estación, desperdicios, limpieza del área, material, mano de obra, herramienta,</t>
  </si>
  <si>
    <t>Puerta PH-06 abatible de 1.10x2.40x0.10 m, con marco de tubular pintado a-129 calibre 18, contramarco ap-200 y ar-400, tablero de lámina, cerradura y todo lo necesario para su correcta ejecución, calibre 18. Incluye: soldadura, cortes, acarreos a una estación, desperdicios, limpieza del área, material, mano de obra, herramienta,</t>
  </si>
  <si>
    <t>Puerta PH-17 abatible de 1.10x2.40x0.10 m, con marco de tubular pintado a-129 calibre 18, contramarco ap-200 y ar-400, tablero de lámina, cerradura y todo lo necesario para su correcta ejecución, calibre 18. Incluye: soldadura, cortes, acarreos a una estación, desperdicios, limpieza del área, material, mano de obra, herramienta,</t>
  </si>
  <si>
    <t>Puerta PH-24 abatible de 1.10x2.40x0.10 m, con marco de tubular pintado a-129 calibre 18, contramarco ap-200 y ar-400, tablero de lámina, cerradura y todo lo necesario para su correcta ejecución, calibre 18. Incluye: soldadura, cortes, acarreos a una estación, desperdicios, limpieza del área, material, mano de obra, herramienta,</t>
  </si>
  <si>
    <t>Hidroneumatico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</si>
</sst>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 &quot;$&quot;* #,##0.00_ ;_ &quot;$&quot;* \-#,##0.00_ ;_ &quot;$&quot;* &quot;-&quot;??_ ;_ @_ "/>
    <numFmt numFmtId="165" formatCode="&quot;$&quot;#,##0.00"/>
  </numFmts>
  <fonts count="11" x14ac:knownFonts="1">
    <font>
      <sz val="11"/>
      <color theme="1"/>
      <name val="Calibri"/>
      <family val="2"/>
      <scheme val="minor"/>
    </font>
    <font>
      <sz val="11"/>
      <color theme="1"/>
      <name val="Calibri"/>
      <family val="2"/>
      <scheme val="minor"/>
    </font>
    <font>
      <sz val="10"/>
      <name val="Arial"/>
      <family val="2"/>
    </font>
    <font>
      <b/>
      <sz val="10"/>
      <name val="Arial"/>
      <family val="2"/>
    </font>
    <font>
      <sz val="11"/>
      <color indexed="8"/>
      <name val="Calibri"/>
      <family val="2"/>
    </font>
    <font>
      <sz val="8"/>
      <name val="Calibri"/>
      <family val="2"/>
      <scheme val="minor"/>
    </font>
    <font>
      <b/>
      <sz val="11"/>
      <color theme="1"/>
      <name val="Calibri"/>
      <family val="2"/>
      <scheme val="minor"/>
    </font>
    <font>
      <b/>
      <sz val="10"/>
      <color theme="1"/>
      <name val="Arial"/>
      <family val="2"/>
    </font>
    <font>
      <sz val="10"/>
      <color theme="1"/>
      <name val="Arial"/>
      <family val="2"/>
    </font>
    <font>
      <sz val="10"/>
      <color rgb="FF000000"/>
      <name val="Times New Roman"/>
      <family val="1"/>
    </font>
    <font>
      <sz val="11"/>
      <color rgb="FFFF0000"/>
      <name val="Calibri"/>
      <family val="2"/>
      <scheme val="minor"/>
    </font>
  </fonts>
  <fills count="3">
    <fill>
      <patternFill patternType="none"/>
    </fill>
    <fill>
      <patternFill patternType="gray125"/>
    </fill>
    <fill>
      <patternFill patternType="solid">
        <fgColor theme="0" tint="-0.34998626667073579"/>
        <bgColor indexed="64"/>
      </patternFill>
    </fill>
  </fills>
  <borders count="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2">
    <xf numFmtId="0" fontId="0" fillId="0" borderId="0"/>
    <xf numFmtId="44" fontId="2" fillId="0" borderId="0" applyFont="0" applyFill="0" applyBorder="0" applyAlignment="0" applyProtection="0"/>
    <xf numFmtId="43" fontId="2" fillId="0" borderId="0" applyFont="0" applyFill="0" applyBorder="0" applyAlignment="0" applyProtection="0"/>
    <xf numFmtId="164" fontId="1" fillId="0" borderId="0" applyFont="0" applyFill="0" applyBorder="0" applyAlignment="0" applyProtection="0"/>
    <xf numFmtId="0" fontId="2" fillId="0" borderId="0"/>
    <xf numFmtId="9" fontId="4" fillId="0" borderId="0" applyFont="0" applyFill="0" applyBorder="0" applyAlignment="0" applyProtection="0"/>
    <xf numFmtId="44" fontId="1" fillId="0" borderId="0" applyFont="0" applyFill="0" applyBorder="0" applyAlignment="0" applyProtection="0"/>
    <xf numFmtId="0" fontId="2" fillId="0" borderId="0"/>
    <xf numFmtId="164" fontId="1" fillId="0" borderId="0" applyFont="0" applyFill="0" applyBorder="0" applyAlignment="0" applyProtection="0"/>
    <xf numFmtId="0" fontId="2" fillId="0" borderId="0"/>
    <xf numFmtId="44" fontId="1" fillId="0" borderId="0" applyFont="0" applyFill="0" applyBorder="0" applyAlignment="0" applyProtection="0"/>
    <xf numFmtId="0" fontId="9" fillId="0" borderId="0"/>
  </cellStyleXfs>
  <cellXfs count="56">
    <xf numFmtId="0" fontId="0" fillId="0" borderId="0" xfId="0"/>
    <xf numFmtId="0" fontId="0" fillId="0" borderId="0" xfId="0" applyAlignment="1">
      <alignment wrapText="1"/>
    </xf>
    <xf numFmtId="0" fontId="7" fillId="0" borderId="4" xfId="0" applyFont="1" applyFill="1" applyBorder="1" applyAlignment="1">
      <alignment horizontal="justify" vertical="top"/>
    </xf>
    <xf numFmtId="0" fontId="7" fillId="0" borderId="4" xfId="0" applyFont="1" applyFill="1" applyBorder="1" applyAlignment="1">
      <alignment horizontal="center" vertical="center"/>
    </xf>
    <xf numFmtId="165" fontId="7" fillId="0" borderId="4" xfId="0" applyNumberFormat="1" applyFont="1" applyFill="1" applyBorder="1" applyAlignment="1">
      <alignment horizontal="center" vertical="center"/>
    </xf>
    <xf numFmtId="0" fontId="8" fillId="0" borderId="4" xfId="0" applyFont="1" applyFill="1" applyBorder="1" applyAlignment="1">
      <alignment horizontal="justify" vertical="top"/>
    </xf>
    <xf numFmtId="0" fontId="8" fillId="0" borderId="4" xfId="0" applyFont="1" applyFill="1" applyBorder="1" applyAlignment="1">
      <alignment horizontal="center" vertical="center"/>
    </xf>
    <xf numFmtId="2" fontId="8" fillId="0" borderId="4" xfId="0" applyNumberFormat="1" applyFont="1" applyFill="1" applyBorder="1" applyAlignment="1">
      <alignment horizontal="center" vertical="center"/>
    </xf>
    <xf numFmtId="165" fontId="8" fillId="0" borderId="4" xfId="0" applyNumberFormat="1" applyFont="1" applyFill="1" applyBorder="1" applyAlignment="1">
      <alignment horizontal="center" vertical="center"/>
    </xf>
    <xf numFmtId="0" fontId="8" fillId="0" borderId="0" xfId="0" applyFont="1"/>
    <xf numFmtId="0" fontId="7" fillId="0" borderId="0" xfId="0" applyFont="1"/>
    <xf numFmtId="0" fontId="8" fillId="0" borderId="4" xfId="0" applyFont="1" applyFill="1" applyBorder="1" applyAlignment="1">
      <alignment horizontal="justify" vertical="top" wrapText="1"/>
    </xf>
    <xf numFmtId="0" fontId="0" fillId="0" borderId="0" xfId="0" applyFill="1"/>
    <xf numFmtId="0" fontId="7" fillId="0" borderId="4" xfId="0" applyFont="1" applyFill="1" applyBorder="1" applyAlignment="1">
      <alignment horizontal="justify" vertical="top" wrapText="1"/>
    </xf>
    <xf numFmtId="0" fontId="3" fillId="0" borderId="4" xfId="0" applyFont="1" applyFill="1" applyBorder="1" applyAlignment="1">
      <alignment horizontal="justify" vertical="top" wrapText="1"/>
    </xf>
    <xf numFmtId="0" fontId="2" fillId="0" borderId="4" xfId="0" applyFont="1" applyFill="1" applyBorder="1" applyAlignment="1">
      <alignment horizontal="justify" vertical="top" wrapText="1"/>
    </xf>
    <xf numFmtId="0" fontId="7" fillId="0" borderId="1" xfId="0" applyFont="1" applyFill="1" applyBorder="1" applyAlignment="1">
      <alignment vertical="top"/>
    </xf>
    <xf numFmtId="0" fontId="7" fillId="0" borderId="3" xfId="0" applyFont="1" applyFill="1" applyBorder="1" applyAlignment="1">
      <alignment vertical="top"/>
    </xf>
    <xf numFmtId="0" fontId="7" fillId="2" borderId="3" xfId="0" applyFont="1" applyFill="1" applyBorder="1" applyAlignment="1">
      <alignment vertical="top"/>
    </xf>
    <xf numFmtId="44" fontId="7" fillId="2" borderId="2" xfId="0" applyNumberFormat="1" applyFont="1" applyFill="1" applyBorder="1" applyAlignment="1">
      <alignment vertical="top"/>
    </xf>
    <xf numFmtId="165" fontId="0" fillId="0" borderId="0" xfId="0" applyNumberFormat="1"/>
    <xf numFmtId="0" fontId="6" fillId="0" borderId="0" xfId="0" applyFont="1" applyBorder="1"/>
    <xf numFmtId="0" fontId="0" fillId="0" borderId="0" xfId="0" applyBorder="1"/>
    <xf numFmtId="0" fontId="0" fillId="0" borderId="0" xfId="0" applyBorder="1" applyAlignment="1">
      <alignment wrapText="1"/>
    </xf>
    <xf numFmtId="2" fontId="8" fillId="0" borderId="4" xfId="0" applyNumberFormat="1" applyFont="1" applyBorder="1" applyAlignment="1" applyProtection="1">
      <alignment horizontal="center" vertical="center"/>
      <protection hidden="1"/>
    </xf>
    <xf numFmtId="165" fontId="3" fillId="0" borderId="4" xfId="0" applyNumberFormat="1" applyFont="1" applyFill="1" applyBorder="1" applyAlignment="1">
      <alignment horizontal="center" vertical="center"/>
    </xf>
    <xf numFmtId="165" fontId="2" fillId="0" borderId="4" xfId="0" applyNumberFormat="1" applyFont="1" applyFill="1" applyBorder="1" applyAlignment="1">
      <alignment horizontal="center" vertical="center"/>
    </xf>
    <xf numFmtId="0" fontId="0" fillId="0" borderId="0" xfId="0" applyFill="1" applyAlignment="1">
      <alignment wrapText="1"/>
    </xf>
    <xf numFmtId="0" fontId="3" fillId="0" borderId="4" xfId="0" applyFont="1" applyFill="1" applyBorder="1" applyAlignment="1">
      <alignment horizontal="justify" vertical="top"/>
    </xf>
    <xf numFmtId="0" fontId="3" fillId="0" borderId="4" xfId="0" applyFont="1" applyFill="1" applyBorder="1" applyAlignment="1">
      <alignment horizontal="center" vertical="center"/>
    </xf>
    <xf numFmtId="165" fontId="3" fillId="0" borderId="4" xfId="0" applyNumberFormat="1" applyFont="1" applyFill="1" applyBorder="1" applyAlignment="1" applyProtection="1">
      <alignment horizontal="center" vertical="center"/>
      <protection hidden="1"/>
    </xf>
    <xf numFmtId="0" fontId="2" fillId="0" borderId="4" xfId="0" applyFont="1" applyFill="1" applyBorder="1" applyAlignment="1">
      <alignment horizontal="justify" vertical="top"/>
    </xf>
    <xf numFmtId="2" fontId="2" fillId="0" borderId="4" xfId="0" applyNumberFormat="1" applyFont="1" applyFill="1" applyBorder="1" applyAlignment="1">
      <alignment horizontal="center" vertical="center"/>
    </xf>
    <xf numFmtId="165" fontId="2" fillId="0" borderId="4" xfId="0" applyNumberFormat="1" applyFont="1" applyFill="1" applyBorder="1" applyAlignment="1" applyProtection="1">
      <alignment horizontal="center" vertical="center"/>
      <protection hidden="1"/>
    </xf>
    <xf numFmtId="0" fontId="2" fillId="0" borderId="4" xfId="0" applyFont="1" applyFill="1" applyBorder="1" applyAlignment="1">
      <alignment horizontal="center" vertical="center"/>
    </xf>
    <xf numFmtId="2" fontId="3" fillId="0" borderId="4" xfId="0" applyNumberFormat="1" applyFont="1" applyFill="1" applyBorder="1" applyAlignment="1">
      <alignment horizontal="center" vertical="center"/>
    </xf>
    <xf numFmtId="2" fontId="2" fillId="0" borderId="4" xfId="0" applyNumberFormat="1" applyFont="1" applyFill="1" applyBorder="1" applyAlignment="1">
      <alignment horizontal="justify" vertical="top"/>
    </xf>
    <xf numFmtId="0" fontId="6" fillId="2" borderId="0" xfId="0" applyFont="1" applyFill="1" applyAlignment="1"/>
    <xf numFmtId="0" fontId="0" fillId="0" borderId="4" xfId="0" applyBorder="1" applyProtection="1">
      <protection hidden="1"/>
    </xf>
    <xf numFmtId="0" fontId="0" fillId="0" borderId="4" xfId="0" applyBorder="1" applyAlignment="1" applyProtection="1">
      <alignment wrapText="1"/>
      <protection hidden="1"/>
    </xf>
    <xf numFmtId="0" fontId="0" fillId="0" borderId="4" xfId="0" applyBorder="1" applyAlignment="1" applyProtection="1">
      <alignment horizontal="center" vertical="center"/>
      <protection hidden="1"/>
    </xf>
    <xf numFmtId="0" fontId="8" fillId="0" borderId="4" xfId="0" applyFont="1" applyBorder="1" applyAlignment="1" applyProtection="1">
      <alignment horizontal="justify" vertical="top"/>
      <protection hidden="1"/>
    </xf>
    <xf numFmtId="0" fontId="8" fillId="0" borderId="4" xfId="0" applyFont="1" applyBorder="1" applyAlignment="1" applyProtection="1">
      <alignment horizontal="justify" vertical="top" wrapText="1"/>
      <protection hidden="1"/>
    </xf>
    <xf numFmtId="0" fontId="6" fillId="0" borderId="4" xfId="0" applyFont="1" applyBorder="1" applyAlignment="1" applyProtection="1">
      <alignment wrapText="1"/>
      <protection hidden="1"/>
    </xf>
    <xf numFmtId="0" fontId="10" fillId="0" borderId="0" xfId="0" applyFont="1" applyAlignment="1">
      <alignment wrapText="1"/>
    </xf>
    <xf numFmtId="0" fontId="7" fillId="0" borderId="0" xfId="0" applyFont="1" applyAlignment="1">
      <alignment wrapText="1"/>
    </xf>
    <xf numFmtId="0" fontId="8" fillId="0" borderId="0" xfId="0" applyFont="1" applyAlignment="1">
      <alignment wrapText="1"/>
    </xf>
    <xf numFmtId="0" fontId="0" fillId="0" borderId="4" xfId="0" applyFill="1" applyBorder="1"/>
    <xf numFmtId="165" fontId="0" fillId="0" borderId="4" xfId="0" applyNumberFormat="1" applyFill="1" applyBorder="1" applyAlignment="1">
      <alignment wrapText="1"/>
    </xf>
    <xf numFmtId="44" fontId="0" fillId="0" borderId="4" xfId="6" applyFont="1" applyFill="1" applyBorder="1"/>
    <xf numFmtId="0" fontId="6" fillId="0" borderId="4" xfId="0" applyFont="1" applyFill="1" applyBorder="1" applyAlignment="1">
      <alignment wrapText="1"/>
    </xf>
    <xf numFmtId="165" fontId="6" fillId="0" borderId="4" xfId="0" applyNumberFormat="1" applyFont="1" applyFill="1" applyBorder="1" applyAlignment="1">
      <alignment wrapText="1"/>
    </xf>
    <xf numFmtId="0" fontId="7" fillId="0" borderId="4" xfId="0" applyFont="1" applyFill="1" applyBorder="1" applyProtection="1">
      <protection hidden="1"/>
    </xf>
    <xf numFmtId="44" fontId="7" fillId="0" borderId="4" xfId="6" applyFont="1" applyFill="1" applyBorder="1"/>
    <xf numFmtId="0" fontId="0" fillId="0" borderId="4" xfId="0" applyFill="1" applyBorder="1" applyAlignment="1">
      <alignment wrapText="1"/>
    </xf>
    <xf numFmtId="0" fontId="0" fillId="0" borderId="4" xfId="0" applyFill="1" applyBorder="1" applyProtection="1">
      <protection hidden="1"/>
    </xf>
  </cellXfs>
  <cellStyles count="12">
    <cellStyle name="Currency 2" xfId="10" xr:uid="{71CF80B8-4CDD-468D-934F-C3262F376AA3}"/>
    <cellStyle name="Millares 2 2" xfId="2" xr:uid="{68CC0BCA-4D5E-4F0E-A21C-06102D3F5492}"/>
    <cellStyle name="Moneda" xfId="6" builtinId="4"/>
    <cellStyle name="Moneda 2" xfId="3" xr:uid="{119F604E-6845-4A69-B6F4-EDF42EEC22E0}"/>
    <cellStyle name="Moneda 2 2" xfId="1" xr:uid="{F37FBC50-3260-4484-8F66-85E65DFB7AED}"/>
    <cellStyle name="Moneda 3 6" xfId="8" xr:uid="{8B23E5EC-B2AC-4F56-B6CF-F4C2956AC869}"/>
    <cellStyle name="Normal" xfId="0" builtinId="0"/>
    <cellStyle name="Normal 10" xfId="4" xr:uid="{7636903C-F562-481B-B39D-BFFB3132E85B}"/>
    <cellStyle name="Normal 2" xfId="7" xr:uid="{287692D5-EA09-4D6A-A124-8C42F771354C}"/>
    <cellStyle name="Normal 3" xfId="11" xr:uid="{1B2F2E26-A00F-4C44-BE2F-612B07BEA015}"/>
    <cellStyle name="Normal 3 2" xfId="9" xr:uid="{34553A44-1FA0-4AC4-9F5E-00BE235A66A8}"/>
    <cellStyle name="Porcentaje 2" xfId="5" xr:uid="{17AA792B-F3BF-4792-85C6-3C061070A36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TONESERVER\Company\Administracion\LILI\OBRAS\REPORTES%20CLIENTES\04.-%20ACUMULADO%20LAGOS%204\ACUMULADO%20LAGOS%204%20MANNIN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Reportes%20240818\Enviado%20160918\ACUMULADO%20L-3%20PACIFI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ak down"/>
      <sheetName val="Lozada"/>
      <sheetName val="Hoja1"/>
      <sheetName val="EXPENSES LAGOS 4 (2)"/>
      <sheetName val="cierre"/>
      <sheetName val="EXPENSES LAGOS 4"/>
      <sheetName val="rev 100617"/>
      <sheetName val="rel. pisos"/>
      <sheetName val="M.O Faltante"/>
      <sheetName val="REV"/>
      <sheetName val="Variaciones dlls"/>
      <sheetName val="subcontratos"/>
      <sheetName val="CONTROL (2)"/>
      <sheetName val="CONTROL"/>
      <sheetName val="PROG. PAGOS (2)"/>
      <sheetName val="SALDOS"/>
      <sheetName val="Rel. Variations"/>
      <sheetName val="PROG. PAGOS"/>
      <sheetName val="TERRACERIAS L-4 290715"/>
      <sheetName val="ADM-SUP"/>
      <sheetName val="var. aa"/>
      <sheetName val="teja"/>
      <sheetName val="areas"/>
      <sheetName val="rendimientos"/>
      <sheetName val="Break down (2)"/>
      <sheetName val="Concentrado"/>
      <sheetName val="Concentrado (Moni)"/>
      <sheetName val="SCC"/>
      <sheetName val="STONE"/>
      <sheetName val="Nominas"/>
      <sheetName val="Control de gastos y reportes"/>
      <sheetName val="ingresos 2018"/>
      <sheetName val="HOJA 1 (2)"/>
    </sheetNames>
    <sheetDataSet>
      <sheetData sheetId="0" refreshError="1"/>
      <sheetData sheetId="1" refreshError="1"/>
      <sheetData sheetId="2" refreshError="1"/>
      <sheetData sheetId="3" refreshError="1"/>
      <sheetData sheetId="4" refreshError="1"/>
      <sheetData sheetId="5" refreshError="1">
        <row r="988">
          <cell r="G988">
            <v>11936</v>
          </cell>
        </row>
        <row r="1011">
          <cell r="G1011" t="str">
            <v>ELECTRICAL INSTALLATIONS  WORKS</v>
          </cell>
        </row>
        <row r="1012">
          <cell r="G1012" t="str">
            <v>PLUMBING INSTALLATION WORKS</v>
          </cell>
        </row>
        <row r="1013">
          <cell r="G1013" t="str">
            <v>20 PZS ALUMINIUM CANAL</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9">
          <cell r="B9">
            <v>43850</v>
          </cell>
        </row>
      </sheetData>
      <sheetData sheetId="26"/>
      <sheetData sheetId="27"/>
      <sheetData sheetId="28"/>
      <sheetData sheetId="29"/>
      <sheetData sheetId="30"/>
      <sheetData sheetId="31"/>
      <sheetData sheetId="3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Break Down"/>
      <sheetName val="Hoja2"/>
      <sheetName val="Budget"/>
      <sheetName val="EXPENSES P-3"/>
      <sheetName val="Schedule Project"/>
      <sheetName val="PROG. PAGOS"/>
      <sheetName val="Scheduling"/>
      <sheetName val="planos"/>
      <sheetName val="R-INT-05"/>
      <sheetName val="Pisos"/>
      <sheetName val="Fachadas"/>
      <sheetName val="Sum. Marmol (2)"/>
      <sheetName val="cimbra MC"/>
      <sheetName val="notas"/>
      <sheetName val="subcontratos"/>
      <sheetName val="CONTROL"/>
      <sheetName val="SALDOS"/>
      <sheetName val=""/>
      <sheetName val="EXPENSES L-10 STRATTON"/>
    </sheetNames>
    <sheetDataSet>
      <sheetData sheetId="0" refreshError="1"/>
      <sheetData sheetId="1">
        <row r="175">
          <cell r="D175">
            <v>66367659.909107357</v>
          </cell>
        </row>
      </sheetData>
      <sheetData sheetId="2" refreshError="1"/>
      <sheetData sheetId="3" refreshError="1"/>
      <sheetData sheetId="4">
        <row r="753">
          <cell r="G753">
            <v>22297092.301929981</v>
          </cell>
        </row>
        <row r="755">
          <cell r="G755">
            <v>4486407.6980700195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D58E2-C912-4821-BD50-C7B25DB7903D}">
  <sheetPr>
    <outlinePr summaryBelow="0"/>
  </sheetPr>
  <dimension ref="A1:H979"/>
  <sheetViews>
    <sheetView tabSelected="1" zoomScale="85" zoomScaleNormal="85" zoomScaleSheetLayoutView="85" workbookViewId="0">
      <pane xSplit="2" ySplit="8" topLeftCell="C9" activePane="bottomRight" state="frozen"/>
      <selection pane="topRight" activeCell="C1" sqref="C1"/>
      <selection pane="bottomLeft" activeCell="A8" sqref="A8"/>
      <selection pane="bottomRight" activeCell="B19" sqref="B19"/>
    </sheetView>
  </sheetViews>
  <sheetFormatPr baseColWidth="10" defaultRowHeight="15" outlineLevelRow="5" x14ac:dyDescent="0.25"/>
  <cols>
    <col min="1" max="1" width="8.5703125" customWidth="1"/>
    <col min="2" max="2" width="71.85546875" style="1" customWidth="1"/>
    <col min="3" max="3" width="9.5703125" customWidth="1"/>
    <col min="4" max="4" width="7.7109375" customWidth="1"/>
    <col min="5" max="5" width="12.28515625" customWidth="1"/>
    <col min="6" max="6" width="15.140625" customWidth="1"/>
    <col min="7" max="7" width="43" style="1" customWidth="1"/>
    <col min="8" max="8" width="11.42578125" customWidth="1"/>
  </cols>
  <sheetData>
    <row r="1" spans="1:7" s="12" customFormat="1" x14ac:dyDescent="0.25">
      <c r="A1" s="37" t="s">
        <v>833</v>
      </c>
      <c r="B1" s="37"/>
      <c r="C1" s="37"/>
      <c r="D1" s="37"/>
      <c r="E1" s="37"/>
      <c r="F1" s="37"/>
      <c r="G1" s="27"/>
    </row>
    <row r="3" spans="1:7" x14ac:dyDescent="0.25">
      <c r="A3" s="21" t="s">
        <v>16</v>
      </c>
      <c r="B3" s="23"/>
      <c r="C3" s="22"/>
      <c r="D3" s="22"/>
      <c r="E3" s="21"/>
      <c r="F3" s="22"/>
    </row>
    <row r="4" spans="1:7" x14ac:dyDescent="0.25">
      <c r="A4" s="21" t="s">
        <v>15</v>
      </c>
      <c r="B4" s="23"/>
      <c r="C4" s="22"/>
      <c r="D4" s="22"/>
      <c r="E4" s="21"/>
      <c r="F4" s="22"/>
    </row>
    <row r="5" spans="1:7" x14ac:dyDescent="0.25">
      <c r="A5" s="22"/>
      <c r="B5" s="23"/>
      <c r="C5" s="22"/>
      <c r="D5" s="22"/>
      <c r="E5" s="22"/>
      <c r="F5" s="22"/>
    </row>
    <row r="6" spans="1:7" x14ac:dyDescent="0.25">
      <c r="A6" s="16" t="s">
        <v>685</v>
      </c>
      <c r="B6" s="17"/>
      <c r="C6" s="18"/>
      <c r="D6" s="18"/>
      <c r="E6" s="18"/>
      <c r="F6" s="19">
        <f>+F978</f>
        <v>0</v>
      </c>
    </row>
    <row r="7" spans="1:7" x14ac:dyDescent="0.25">
      <c r="A7" s="22"/>
      <c r="B7" s="23"/>
      <c r="C7" s="22"/>
      <c r="D7" s="22"/>
      <c r="E7" s="22"/>
      <c r="F7" s="22"/>
    </row>
    <row r="8" spans="1:7" x14ac:dyDescent="0.25">
      <c r="A8" s="2" t="s">
        <v>88</v>
      </c>
      <c r="B8" s="13" t="s">
        <v>89</v>
      </c>
      <c r="C8" s="3" t="s">
        <v>90</v>
      </c>
      <c r="D8" s="3" t="s">
        <v>91</v>
      </c>
      <c r="E8" s="4" t="s">
        <v>92</v>
      </c>
      <c r="F8" s="3" t="s">
        <v>8</v>
      </c>
    </row>
    <row r="9" spans="1:7" x14ac:dyDescent="0.25">
      <c r="A9" s="5"/>
      <c r="B9" s="11"/>
      <c r="C9" s="6"/>
      <c r="D9" s="7"/>
      <c r="E9" s="8"/>
      <c r="F9" s="8"/>
    </row>
    <row r="10" spans="1:7" collapsed="1" x14ac:dyDescent="0.25">
      <c r="A10" s="31"/>
      <c r="B10" s="14" t="s">
        <v>27</v>
      </c>
      <c r="C10" s="32"/>
      <c r="D10" s="32"/>
      <c r="E10" s="33"/>
      <c r="F10" s="25">
        <f>+F11</f>
        <v>0</v>
      </c>
    </row>
    <row r="11" spans="1:7" ht="25.5" hidden="1" outlineLevel="1" x14ac:dyDescent="0.25">
      <c r="A11" s="31" t="s">
        <v>454</v>
      </c>
      <c r="B11" s="15" t="s">
        <v>295</v>
      </c>
      <c r="C11" s="32" t="s">
        <v>31</v>
      </c>
      <c r="D11" s="32">
        <v>1</v>
      </c>
      <c r="E11" s="33"/>
      <c r="F11" s="26">
        <f>+D11*E11</f>
        <v>0</v>
      </c>
    </row>
    <row r="12" spans="1:7" x14ac:dyDescent="0.25">
      <c r="A12" s="31"/>
      <c r="B12" s="15"/>
      <c r="C12" s="34"/>
      <c r="D12" s="32"/>
      <c r="E12" s="30"/>
      <c r="F12" s="26"/>
    </row>
    <row r="13" spans="1:7" collapsed="1" x14ac:dyDescent="0.25">
      <c r="A13" s="31"/>
      <c r="B13" s="14" t="s">
        <v>296</v>
      </c>
      <c r="C13" s="32"/>
      <c r="D13" s="32"/>
      <c r="E13" s="33"/>
      <c r="F13" s="25">
        <f>SUM(F14:F16)</f>
        <v>0</v>
      </c>
    </row>
    <row r="14" spans="1:7" ht="51" hidden="1" outlineLevel="1" x14ac:dyDescent="0.25">
      <c r="A14" s="31" t="s">
        <v>455</v>
      </c>
      <c r="B14" s="15" t="s">
        <v>395</v>
      </c>
      <c r="C14" s="34" t="s">
        <v>9</v>
      </c>
      <c r="D14" s="32">
        <v>493.6696</v>
      </c>
      <c r="E14" s="33"/>
      <c r="F14" s="26">
        <f>+D14*E14</f>
        <v>0</v>
      </c>
    </row>
    <row r="15" spans="1:7" ht="25.5" hidden="1" outlineLevel="1" x14ac:dyDescent="0.25">
      <c r="A15" s="31" t="s">
        <v>457</v>
      </c>
      <c r="B15" s="15" t="s">
        <v>305</v>
      </c>
      <c r="C15" s="34" t="s">
        <v>9</v>
      </c>
      <c r="D15" s="32">
        <f>+D14*1.3</f>
        <v>641.77048000000002</v>
      </c>
      <c r="E15" s="33"/>
      <c r="F15" s="26">
        <f>+D15*E15</f>
        <v>0</v>
      </c>
    </row>
    <row r="16" spans="1:7" ht="38.25" hidden="1" outlineLevel="1" x14ac:dyDescent="0.25">
      <c r="A16" s="31" t="s">
        <v>458</v>
      </c>
      <c r="B16" s="15" t="s">
        <v>306</v>
      </c>
      <c r="C16" s="34" t="s">
        <v>9</v>
      </c>
      <c r="D16" s="32">
        <f>+D15</f>
        <v>641.77048000000002</v>
      </c>
      <c r="E16" s="33"/>
      <c r="F16" s="26">
        <f>+D16*E16</f>
        <v>0</v>
      </c>
    </row>
    <row r="17" spans="1:7" hidden="1" outlineLevel="1" x14ac:dyDescent="0.25">
      <c r="A17" s="31"/>
      <c r="B17" s="15"/>
      <c r="C17" s="34"/>
      <c r="D17" s="32"/>
      <c r="E17" s="33"/>
      <c r="F17" s="26"/>
    </row>
    <row r="18" spans="1:7" x14ac:dyDescent="0.25">
      <c r="A18" s="31"/>
      <c r="B18" s="15"/>
      <c r="C18" s="34"/>
      <c r="D18" s="32"/>
      <c r="E18" s="33"/>
      <c r="F18" s="26"/>
    </row>
    <row r="19" spans="1:7" ht="25.5" x14ac:dyDescent="0.25">
      <c r="A19" s="31"/>
      <c r="B19" s="14" t="s">
        <v>684</v>
      </c>
      <c r="C19" s="34"/>
      <c r="D19" s="32"/>
      <c r="E19" s="33"/>
      <c r="F19" s="25">
        <f>+F21+F361+F744+F967+F971</f>
        <v>0</v>
      </c>
    </row>
    <row r="20" spans="1:7" outlineLevel="1" x14ac:dyDescent="0.25">
      <c r="A20" s="31"/>
      <c r="B20" s="14"/>
      <c r="C20" s="34"/>
      <c r="D20" s="32"/>
      <c r="E20" s="33"/>
      <c r="F20" s="25"/>
    </row>
    <row r="21" spans="1:7" s="10" customFormat="1" ht="12.75" outlineLevel="1" collapsed="1" x14ac:dyDescent="0.2">
      <c r="A21" s="28"/>
      <c r="B21" s="14" t="s">
        <v>18</v>
      </c>
      <c r="C21" s="29"/>
      <c r="D21" s="35"/>
      <c r="E21" s="30"/>
      <c r="F21" s="25">
        <f>+F22+F28+F134+F232+F346</f>
        <v>0</v>
      </c>
      <c r="G21" s="45"/>
    </row>
    <row r="22" spans="1:7" s="10" customFormat="1" ht="12.75" hidden="1" outlineLevel="2" collapsed="1" x14ac:dyDescent="0.2">
      <c r="A22" s="28"/>
      <c r="B22" s="14" t="s">
        <v>19</v>
      </c>
      <c r="C22" s="29"/>
      <c r="D22" s="35"/>
      <c r="E22" s="30"/>
      <c r="F22" s="25">
        <f>SUM(F23:F25)</f>
        <v>0</v>
      </c>
      <c r="G22" s="45"/>
    </row>
    <row r="23" spans="1:7" s="10" customFormat="1" ht="25.5" hidden="1" outlineLevel="3" x14ac:dyDescent="0.2">
      <c r="A23" s="31" t="s">
        <v>456</v>
      </c>
      <c r="B23" s="15" t="s">
        <v>392</v>
      </c>
      <c r="C23" s="34" t="s">
        <v>9</v>
      </c>
      <c r="D23" s="32">
        <v>236.92</v>
      </c>
      <c r="E23" s="33"/>
      <c r="F23" s="26">
        <f>+D23*E23</f>
        <v>0</v>
      </c>
      <c r="G23" s="45"/>
    </row>
    <row r="24" spans="1:7" s="10" customFormat="1" ht="25.5" hidden="1" outlineLevel="3" x14ac:dyDescent="0.2">
      <c r="A24" s="31" t="s">
        <v>459</v>
      </c>
      <c r="B24" s="15" t="s">
        <v>393</v>
      </c>
      <c r="C24" s="34" t="s">
        <v>9</v>
      </c>
      <c r="D24" s="32">
        <f>+D23*1.3</f>
        <v>307.99599999999998</v>
      </c>
      <c r="E24" s="33"/>
      <c r="F24" s="26">
        <f>+D24*E24</f>
        <v>0</v>
      </c>
      <c r="G24" s="45"/>
    </row>
    <row r="25" spans="1:7" s="10" customFormat="1" ht="12.75" hidden="1" outlineLevel="3" x14ac:dyDescent="0.2">
      <c r="A25" s="31" t="s">
        <v>460</v>
      </c>
      <c r="B25" s="15" t="s">
        <v>394</v>
      </c>
      <c r="C25" s="34" t="s">
        <v>9</v>
      </c>
      <c r="D25" s="32">
        <f>+D24</f>
        <v>307.99599999999998</v>
      </c>
      <c r="E25" s="33"/>
      <c r="F25" s="26">
        <f>+D25*E25</f>
        <v>0</v>
      </c>
      <c r="G25" s="45"/>
    </row>
    <row r="26" spans="1:7" s="10" customFormat="1" ht="12.75" hidden="1" outlineLevel="3" x14ac:dyDescent="0.2">
      <c r="A26" s="28"/>
      <c r="B26" s="14"/>
      <c r="C26" s="29"/>
      <c r="D26" s="35"/>
      <c r="E26" s="30"/>
      <c r="F26" s="25"/>
      <c r="G26" s="45"/>
    </row>
    <row r="27" spans="1:7" s="10" customFormat="1" ht="12.75" hidden="1" outlineLevel="2" x14ac:dyDescent="0.2">
      <c r="A27" s="28"/>
      <c r="B27" s="14"/>
      <c r="C27" s="29"/>
      <c r="D27" s="35"/>
      <c r="E27" s="30"/>
      <c r="F27" s="25"/>
      <c r="G27" s="45"/>
    </row>
    <row r="28" spans="1:7" s="9" customFormat="1" ht="12.75" hidden="1" outlineLevel="2" collapsed="1" x14ac:dyDescent="0.2">
      <c r="A28" s="28"/>
      <c r="B28" s="14" t="s">
        <v>37</v>
      </c>
      <c r="C28" s="32"/>
      <c r="D28" s="32"/>
      <c r="E28" s="33"/>
      <c r="F28" s="25">
        <f>+F29+F44+F60+F73+F77+F89+F100+F111+F122</f>
        <v>0</v>
      </c>
      <c r="G28" s="46"/>
    </row>
    <row r="29" spans="1:7" s="9" customFormat="1" ht="12.75" hidden="1" outlineLevel="3" collapsed="1" x14ac:dyDescent="0.2">
      <c r="A29" s="28"/>
      <c r="B29" s="14" t="s">
        <v>832</v>
      </c>
      <c r="C29" s="34" t="s">
        <v>307</v>
      </c>
      <c r="D29" s="32"/>
      <c r="E29" s="33"/>
      <c r="F29" s="25">
        <f>SUM(F30:F41)</f>
        <v>0</v>
      </c>
      <c r="G29" s="46"/>
    </row>
    <row r="30" spans="1:7" s="9" customFormat="1" ht="25.5" hidden="1" outlineLevel="4" x14ac:dyDescent="0.2">
      <c r="A30" s="31" t="s">
        <v>48</v>
      </c>
      <c r="B30" s="15" t="s">
        <v>308</v>
      </c>
      <c r="C30" s="34" t="s">
        <v>9</v>
      </c>
      <c r="D30" s="32">
        <v>147.21</v>
      </c>
      <c r="E30" s="33"/>
      <c r="F30" s="26">
        <f t="shared" ref="F30:F41" si="0">+D30*E30</f>
        <v>0</v>
      </c>
      <c r="G30" s="46"/>
    </row>
    <row r="31" spans="1:7" s="9" customFormat="1" ht="38.25" hidden="1" outlineLevel="4" x14ac:dyDescent="0.2">
      <c r="A31" s="31" t="s">
        <v>49</v>
      </c>
      <c r="B31" s="15" t="s">
        <v>335</v>
      </c>
      <c r="C31" s="34" t="s">
        <v>9</v>
      </c>
      <c r="D31" s="32">
        <v>40.409999999999997</v>
      </c>
      <c r="E31" s="33"/>
      <c r="F31" s="26">
        <f t="shared" si="0"/>
        <v>0</v>
      </c>
      <c r="G31" s="46"/>
    </row>
    <row r="32" spans="1:7" s="9" customFormat="1" ht="25.5" hidden="1" outlineLevel="4" x14ac:dyDescent="0.2">
      <c r="A32" s="31" t="s">
        <v>50</v>
      </c>
      <c r="B32" s="15" t="s">
        <v>309</v>
      </c>
      <c r="C32" s="34" t="s">
        <v>2</v>
      </c>
      <c r="D32" s="32">
        <v>80.930000000000007</v>
      </c>
      <c r="E32" s="33"/>
      <c r="F32" s="26">
        <f t="shared" si="0"/>
        <v>0</v>
      </c>
      <c r="G32" s="46"/>
    </row>
    <row r="33" spans="1:7" s="9" customFormat="1" ht="38.25" hidden="1" outlineLevel="4" x14ac:dyDescent="0.2">
      <c r="A33" s="31" t="s">
        <v>51</v>
      </c>
      <c r="B33" s="15" t="s">
        <v>315</v>
      </c>
      <c r="C33" s="34" t="s">
        <v>46</v>
      </c>
      <c r="D33" s="32">
        <v>120.2</v>
      </c>
      <c r="E33" s="33"/>
      <c r="F33" s="26">
        <f t="shared" si="0"/>
        <v>0</v>
      </c>
      <c r="G33" s="46"/>
    </row>
    <row r="34" spans="1:7" s="9" customFormat="1" ht="38.25" hidden="1" outlineLevel="4" x14ac:dyDescent="0.2">
      <c r="A34" s="31" t="s">
        <v>52</v>
      </c>
      <c r="B34" s="15" t="s">
        <v>310</v>
      </c>
      <c r="C34" s="34" t="s">
        <v>46</v>
      </c>
      <c r="D34" s="32">
        <v>507.96</v>
      </c>
      <c r="E34" s="33"/>
      <c r="F34" s="26">
        <f t="shared" si="0"/>
        <v>0</v>
      </c>
      <c r="G34" s="46"/>
    </row>
    <row r="35" spans="1:7" s="9" customFormat="1" ht="38.25" hidden="1" outlineLevel="4" x14ac:dyDescent="0.2">
      <c r="A35" s="31" t="s">
        <v>53</v>
      </c>
      <c r="B35" s="15" t="s">
        <v>316</v>
      </c>
      <c r="C35" s="34" t="s">
        <v>46</v>
      </c>
      <c r="D35" s="32">
        <v>1253.6400000000001</v>
      </c>
      <c r="E35" s="33"/>
      <c r="F35" s="26">
        <f t="shared" si="0"/>
        <v>0</v>
      </c>
      <c r="G35" s="46"/>
    </row>
    <row r="36" spans="1:7" s="9" customFormat="1" ht="25.5" hidden="1" outlineLevel="4" x14ac:dyDescent="0.2">
      <c r="A36" s="31" t="s">
        <v>56</v>
      </c>
      <c r="B36" s="15" t="s">
        <v>311</v>
      </c>
      <c r="C36" s="32" t="s">
        <v>2</v>
      </c>
      <c r="D36" s="32">
        <v>70.94</v>
      </c>
      <c r="E36" s="33"/>
      <c r="F36" s="26">
        <f t="shared" si="0"/>
        <v>0</v>
      </c>
      <c r="G36" s="46"/>
    </row>
    <row r="37" spans="1:7" s="9" customFormat="1" ht="25.5" hidden="1" outlineLevel="4" x14ac:dyDescent="0.2">
      <c r="A37" s="31" t="s">
        <v>57</v>
      </c>
      <c r="B37" s="15" t="s">
        <v>312</v>
      </c>
      <c r="C37" s="32" t="s">
        <v>9</v>
      </c>
      <c r="D37" s="32">
        <v>28.23</v>
      </c>
      <c r="E37" s="33"/>
      <c r="F37" s="26">
        <f t="shared" si="0"/>
        <v>0</v>
      </c>
      <c r="G37" s="46"/>
    </row>
    <row r="38" spans="1:7" s="9" customFormat="1" ht="25.5" hidden="1" outlineLevel="4" x14ac:dyDescent="0.2">
      <c r="A38" s="31" t="s">
        <v>58</v>
      </c>
      <c r="B38" s="15" t="s">
        <v>313</v>
      </c>
      <c r="C38" s="32" t="s">
        <v>9</v>
      </c>
      <c r="D38" s="32">
        <v>74.12</v>
      </c>
      <c r="E38" s="33"/>
      <c r="F38" s="26">
        <f t="shared" si="0"/>
        <v>0</v>
      </c>
      <c r="G38" s="46"/>
    </row>
    <row r="39" spans="1:7" s="9" customFormat="1" ht="25.5" hidden="1" outlineLevel="4" x14ac:dyDescent="0.2">
      <c r="A39" s="31" t="s">
        <v>59</v>
      </c>
      <c r="B39" s="15" t="s">
        <v>319</v>
      </c>
      <c r="C39" s="32" t="s">
        <v>9</v>
      </c>
      <c r="D39" s="32">
        <v>32.28</v>
      </c>
      <c r="E39" s="33"/>
      <c r="F39" s="26">
        <f t="shared" si="0"/>
        <v>0</v>
      </c>
      <c r="G39" s="46"/>
    </row>
    <row r="40" spans="1:7" s="9" customFormat="1" ht="51" hidden="1" outlineLevel="4" x14ac:dyDescent="0.2">
      <c r="A40" s="36" t="s">
        <v>60</v>
      </c>
      <c r="B40" s="15" t="s">
        <v>320</v>
      </c>
      <c r="C40" s="34" t="s">
        <v>314</v>
      </c>
      <c r="D40" s="32">
        <v>8.1999999999999993</v>
      </c>
      <c r="E40" s="33"/>
      <c r="F40" s="26">
        <f t="shared" si="0"/>
        <v>0</v>
      </c>
      <c r="G40" s="46"/>
    </row>
    <row r="41" spans="1:7" s="9" customFormat="1" ht="51" hidden="1" outlineLevel="4" x14ac:dyDescent="0.2">
      <c r="A41" s="36" t="s">
        <v>61</v>
      </c>
      <c r="B41" s="15" t="s">
        <v>321</v>
      </c>
      <c r="C41" s="34" t="s">
        <v>1</v>
      </c>
      <c r="D41" s="32">
        <v>12.9</v>
      </c>
      <c r="E41" s="33"/>
      <c r="F41" s="26">
        <f t="shared" si="0"/>
        <v>0</v>
      </c>
      <c r="G41" s="46"/>
    </row>
    <row r="42" spans="1:7" s="9" customFormat="1" ht="12.75" hidden="1" outlineLevel="4" x14ac:dyDescent="0.2">
      <c r="A42" s="36"/>
      <c r="B42" s="15"/>
      <c r="C42" s="34"/>
      <c r="D42" s="32"/>
      <c r="E42" s="33"/>
      <c r="F42" s="26"/>
      <c r="G42" s="46"/>
    </row>
    <row r="43" spans="1:7" s="9" customFormat="1" ht="12.75" hidden="1" outlineLevel="3" x14ac:dyDescent="0.2">
      <c r="A43" s="36"/>
      <c r="B43" s="15"/>
      <c r="C43" s="34"/>
      <c r="D43" s="32"/>
      <c r="E43" s="33"/>
      <c r="F43" s="26"/>
      <c r="G43" s="46"/>
    </row>
    <row r="44" spans="1:7" s="9" customFormat="1" ht="12.75" hidden="1" outlineLevel="3" collapsed="1" x14ac:dyDescent="0.2">
      <c r="A44" s="28"/>
      <c r="B44" s="14" t="s">
        <v>391</v>
      </c>
      <c r="C44" s="34" t="s">
        <v>307</v>
      </c>
      <c r="D44" s="32"/>
      <c r="E44" s="33"/>
      <c r="F44" s="25">
        <f>SUM(F45:F57)</f>
        <v>0</v>
      </c>
      <c r="G44" s="46"/>
    </row>
    <row r="45" spans="1:7" s="9" customFormat="1" ht="25.5" hidden="1" outlineLevel="4" x14ac:dyDescent="0.2">
      <c r="A45" s="31" t="s">
        <v>593</v>
      </c>
      <c r="B45" s="15" t="s">
        <v>594</v>
      </c>
      <c r="C45" s="34" t="s">
        <v>2</v>
      </c>
      <c r="D45" s="32">
        <v>516.41</v>
      </c>
      <c r="E45" s="33"/>
      <c r="F45" s="26">
        <f t="shared" ref="F45:F57" si="1">+D45*E45</f>
        <v>0</v>
      </c>
      <c r="G45" s="46"/>
    </row>
    <row r="46" spans="1:7" s="9" customFormat="1" ht="25.5" hidden="1" outlineLevel="4" x14ac:dyDescent="0.2">
      <c r="A46" s="31" t="s">
        <v>48</v>
      </c>
      <c r="B46" s="15" t="s">
        <v>308</v>
      </c>
      <c r="C46" s="34" t="s">
        <v>9</v>
      </c>
      <c r="D46" s="32">
        <v>364.83</v>
      </c>
      <c r="E46" s="33"/>
      <c r="F46" s="26">
        <f t="shared" si="1"/>
        <v>0</v>
      </c>
      <c r="G46" s="46"/>
    </row>
    <row r="47" spans="1:7" s="9" customFormat="1" ht="38.25" hidden="1" outlineLevel="4" x14ac:dyDescent="0.2">
      <c r="A47" s="31" t="s">
        <v>49</v>
      </c>
      <c r="B47" s="15" t="s">
        <v>335</v>
      </c>
      <c r="C47" s="34" t="s">
        <v>9</v>
      </c>
      <c r="D47" s="32">
        <v>104.24</v>
      </c>
      <c r="E47" s="33"/>
      <c r="F47" s="26">
        <f t="shared" si="1"/>
        <v>0</v>
      </c>
      <c r="G47" s="46"/>
    </row>
    <row r="48" spans="1:7" s="9" customFormat="1" ht="25.5" hidden="1" outlineLevel="4" x14ac:dyDescent="0.2">
      <c r="A48" s="31" t="s">
        <v>50</v>
      </c>
      <c r="B48" s="15" t="s">
        <v>309</v>
      </c>
      <c r="C48" s="34" t="s">
        <v>2</v>
      </c>
      <c r="D48" s="32">
        <v>152.15599999999998</v>
      </c>
      <c r="E48" s="33"/>
      <c r="F48" s="26">
        <f t="shared" si="1"/>
        <v>0</v>
      </c>
      <c r="G48" s="46"/>
    </row>
    <row r="49" spans="1:7" s="9" customFormat="1" ht="38.25" hidden="1" outlineLevel="4" x14ac:dyDescent="0.2">
      <c r="A49" s="31" t="s">
        <v>51</v>
      </c>
      <c r="B49" s="15" t="s">
        <v>315</v>
      </c>
      <c r="C49" s="34" t="s">
        <v>46</v>
      </c>
      <c r="D49" s="32">
        <v>2537.73</v>
      </c>
      <c r="E49" s="33"/>
      <c r="F49" s="26">
        <f t="shared" si="1"/>
        <v>0</v>
      </c>
      <c r="G49" s="46"/>
    </row>
    <row r="50" spans="1:7" s="9" customFormat="1" ht="38.25" hidden="1" outlineLevel="4" x14ac:dyDescent="0.2">
      <c r="A50" s="31" t="s">
        <v>52</v>
      </c>
      <c r="B50" s="15" t="s">
        <v>310</v>
      </c>
      <c r="C50" s="34" t="s">
        <v>46</v>
      </c>
      <c r="D50" s="32">
        <v>334.65600000000001</v>
      </c>
      <c r="E50" s="33"/>
      <c r="F50" s="26">
        <f t="shared" si="1"/>
        <v>0</v>
      </c>
      <c r="G50" s="46"/>
    </row>
    <row r="51" spans="1:7" s="9" customFormat="1" ht="38.25" hidden="1" outlineLevel="4" x14ac:dyDescent="0.2">
      <c r="A51" s="31" t="s">
        <v>53</v>
      </c>
      <c r="B51" s="15" t="s">
        <v>316</v>
      </c>
      <c r="C51" s="34" t="s">
        <v>46</v>
      </c>
      <c r="D51" s="32">
        <v>420.98</v>
      </c>
      <c r="E51" s="33"/>
      <c r="F51" s="26">
        <f t="shared" si="1"/>
        <v>0</v>
      </c>
      <c r="G51" s="46"/>
    </row>
    <row r="52" spans="1:7" s="9" customFormat="1" ht="38.25" hidden="1" outlineLevel="4" x14ac:dyDescent="0.2">
      <c r="A52" s="31" t="s">
        <v>54</v>
      </c>
      <c r="B52" s="15" t="s">
        <v>317</v>
      </c>
      <c r="C52" s="34" t="s">
        <v>46</v>
      </c>
      <c r="D52" s="32">
        <v>1147.1487999999999</v>
      </c>
      <c r="E52" s="33"/>
      <c r="F52" s="26">
        <f t="shared" si="1"/>
        <v>0</v>
      </c>
      <c r="G52" s="46"/>
    </row>
    <row r="53" spans="1:7" s="9" customFormat="1" ht="38.25" hidden="1" outlineLevel="4" x14ac:dyDescent="0.2">
      <c r="A53" s="31" t="s">
        <v>55</v>
      </c>
      <c r="B53" s="15" t="s">
        <v>318</v>
      </c>
      <c r="C53" s="32" t="s">
        <v>46</v>
      </c>
      <c r="D53" s="32">
        <v>7572.5064000000011</v>
      </c>
      <c r="E53" s="33"/>
      <c r="F53" s="26">
        <f t="shared" si="1"/>
        <v>0</v>
      </c>
      <c r="G53" s="46"/>
    </row>
    <row r="54" spans="1:7" s="9" customFormat="1" ht="25.5" hidden="1" outlineLevel="4" x14ac:dyDescent="0.2">
      <c r="A54" s="31" t="s">
        <v>56</v>
      </c>
      <c r="B54" s="15" t="s">
        <v>311</v>
      </c>
      <c r="C54" s="32" t="s">
        <v>2</v>
      </c>
      <c r="D54" s="32">
        <v>382.49</v>
      </c>
      <c r="E54" s="33"/>
      <c r="F54" s="26">
        <f t="shared" si="1"/>
        <v>0</v>
      </c>
      <c r="G54" s="46"/>
    </row>
    <row r="55" spans="1:7" s="9" customFormat="1" ht="25.5" hidden="1" outlineLevel="4" x14ac:dyDescent="0.2">
      <c r="A55" s="31" t="s">
        <v>57</v>
      </c>
      <c r="B55" s="15" t="s">
        <v>312</v>
      </c>
      <c r="C55" s="32" t="s">
        <v>9</v>
      </c>
      <c r="D55" s="32">
        <v>63.85175000000001</v>
      </c>
      <c r="E55" s="33"/>
      <c r="F55" s="26">
        <f t="shared" si="1"/>
        <v>0</v>
      </c>
      <c r="G55" s="46"/>
    </row>
    <row r="56" spans="1:7" s="9" customFormat="1" ht="25.5" hidden="1" outlineLevel="4" x14ac:dyDescent="0.2">
      <c r="A56" s="31" t="s">
        <v>58</v>
      </c>
      <c r="B56" s="15" t="s">
        <v>313</v>
      </c>
      <c r="C56" s="32" t="s">
        <v>9</v>
      </c>
      <c r="D56" s="32">
        <v>189.12844999999996</v>
      </c>
      <c r="E56" s="33"/>
      <c r="F56" s="26">
        <f t="shared" si="1"/>
        <v>0</v>
      </c>
      <c r="G56" s="46"/>
    </row>
    <row r="57" spans="1:7" s="9" customFormat="1" ht="25.5" hidden="1" outlineLevel="4" x14ac:dyDescent="0.2">
      <c r="A57" s="31" t="s">
        <v>59</v>
      </c>
      <c r="B57" s="15" t="s">
        <v>319</v>
      </c>
      <c r="C57" s="32" t="s">
        <v>9</v>
      </c>
      <c r="D57" s="32">
        <v>71.459999999999994</v>
      </c>
      <c r="E57" s="33"/>
      <c r="F57" s="26">
        <f t="shared" si="1"/>
        <v>0</v>
      </c>
      <c r="G57" s="46"/>
    </row>
    <row r="58" spans="1:7" s="9" customFormat="1" ht="12.75" hidden="1" outlineLevel="4" x14ac:dyDescent="0.2">
      <c r="A58" s="36"/>
      <c r="B58" s="15"/>
      <c r="C58" s="34"/>
      <c r="D58" s="32"/>
      <c r="E58" s="33"/>
      <c r="F58" s="26"/>
      <c r="G58" s="46"/>
    </row>
    <row r="59" spans="1:7" s="9" customFormat="1" ht="12.75" hidden="1" outlineLevel="3" x14ac:dyDescent="0.2">
      <c r="A59" s="36"/>
      <c r="B59" s="15"/>
      <c r="C59" s="34"/>
      <c r="D59" s="32"/>
      <c r="E59" s="33"/>
      <c r="F59" s="26"/>
      <c r="G59" s="46"/>
    </row>
    <row r="60" spans="1:7" s="9" customFormat="1" ht="12.75" hidden="1" outlineLevel="3" collapsed="1" x14ac:dyDescent="0.2">
      <c r="A60" s="28"/>
      <c r="B60" s="14" t="s">
        <v>669</v>
      </c>
      <c r="C60" s="34" t="s">
        <v>307</v>
      </c>
      <c r="D60" s="32"/>
      <c r="E60" s="33"/>
      <c r="F60" s="25">
        <f>SUM(F61:F70)</f>
        <v>0</v>
      </c>
      <c r="G60" s="46"/>
    </row>
    <row r="61" spans="1:7" s="9" customFormat="1" ht="25.5" hidden="1" outlineLevel="4" x14ac:dyDescent="0.2">
      <c r="A61" s="31" t="s">
        <v>593</v>
      </c>
      <c r="B61" s="15" t="s">
        <v>594</v>
      </c>
      <c r="C61" s="34" t="s">
        <v>2</v>
      </c>
      <c r="D61" s="32">
        <v>39.93</v>
      </c>
      <c r="E61" s="33"/>
      <c r="F61" s="26">
        <f t="shared" ref="F61:F70" si="2">+D61*E61</f>
        <v>0</v>
      </c>
      <c r="G61" s="46"/>
    </row>
    <row r="62" spans="1:7" s="9" customFormat="1" ht="25.5" hidden="1" outlineLevel="4" x14ac:dyDescent="0.2">
      <c r="A62" s="31" t="s">
        <v>48</v>
      </c>
      <c r="B62" s="15" t="s">
        <v>308</v>
      </c>
      <c r="C62" s="34" t="s">
        <v>9</v>
      </c>
      <c r="D62" s="32">
        <v>25.043999999999997</v>
      </c>
      <c r="E62" s="33"/>
      <c r="F62" s="26">
        <f t="shared" si="2"/>
        <v>0</v>
      </c>
      <c r="G62" s="46"/>
    </row>
    <row r="63" spans="1:7" s="9" customFormat="1" ht="38.25" hidden="1" outlineLevel="4" x14ac:dyDescent="0.2">
      <c r="A63" s="31" t="s">
        <v>49</v>
      </c>
      <c r="B63" s="15" t="s">
        <v>335</v>
      </c>
      <c r="C63" s="34" t="s">
        <v>9</v>
      </c>
      <c r="D63" s="32">
        <v>32.557199999999995</v>
      </c>
      <c r="E63" s="33"/>
      <c r="F63" s="26">
        <f t="shared" si="2"/>
        <v>0</v>
      </c>
      <c r="G63" s="46"/>
    </row>
    <row r="64" spans="1:7" s="9" customFormat="1" ht="25.5" hidden="1" outlineLevel="4" x14ac:dyDescent="0.2">
      <c r="A64" s="31" t="s">
        <v>50</v>
      </c>
      <c r="B64" s="15" t="s">
        <v>309</v>
      </c>
      <c r="C64" s="34" t="s">
        <v>2</v>
      </c>
      <c r="D64" s="32">
        <v>22.033999999999999</v>
      </c>
      <c r="E64" s="33"/>
      <c r="F64" s="26">
        <f t="shared" si="2"/>
        <v>0</v>
      </c>
      <c r="G64" s="46"/>
    </row>
    <row r="65" spans="1:7" s="9" customFormat="1" ht="38.25" hidden="1" outlineLevel="4" x14ac:dyDescent="0.2">
      <c r="A65" s="31" t="s">
        <v>51</v>
      </c>
      <c r="B65" s="15" t="s">
        <v>315</v>
      </c>
      <c r="C65" s="34" t="s">
        <v>46</v>
      </c>
      <c r="D65" s="32">
        <v>175.79</v>
      </c>
      <c r="E65" s="33"/>
      <c r="F65" s="26">
        <f t="shared" si="2"/>
        <v>0</v>
      </c>
      <c r="G65" s="46"/>
    </row>
    <row r="66" spans="1:7" s="9" customFormat="1" ht="38.25" hidden="1" outlineLevel="4" x14ac:dyDescent="0.2">
      <c r="A66" s="31" t="s">
        <v>52</v>
      </c>
      <c r="B66" s="15" t="s">
        <v>310</v>
      </c>
      <c r="C66" s="34" t="s">
        <v>46</v>
      </c>
      <c r="D66" s="32">
        <v>220.97</v>
      </c>
      <c r="E66" s="33"/>
      <c r="F66" s="26">
        <f t="shared" si="2"/>
        <v>0</v>
      </c>
      <c r="G66" s="46"/>
    </row>
    <row r="67" spans="1:7" s="9" customFormat="1" ht="25.5" hidden="1" outlineLevel="4" x14ac:dyDescent="0.2">
      <c r="A67" s="31" t="s">
        <v>56</v>
      </c>
      <c r="B67" s="15" t="s">
        <v>311</v>
      </c>
      <c r="C67" s="32" t="s">
        <v>2</v>
      </c>
      <c r="D67" s="32">
        <f>12.84+8.04</f>
        <v>20.88</v>
      </c>
      <c r="E67" s="33"/>
      <c r="F67" s="26">
        <f t="shared" si="2"/>
        <v>0</v>
      </c>
      <c r="G67" s="46"/>
    </row>
    <row r="68" spans="1:7" s="9" customFormat="1" ht="25.5" hidden="1" outlineLevel="4" x14ac:dyDescent="0.2">
      <c r="A68" s="31" t="s">
        <v>57</v>
      </c>
      <c r="B68" s="15" t="s">
        <v>312</v>
      </c>
      <c r="C68" s="32" t="s">
        <v>9</v>
      </c>
      <c r="D68" s="32">
        <f>2.49+0.8</f>
        <v>3.29</v>
      </c>
      <c r="E68" s="33"/>
      <c r="F68" s="26">
        <f t="shared" si="2"/>
        <v>0</v>
      </c>
      <c r="G68" s="46"/>
    </row>
    <row r="69" spans="1:7" s="9" customFormat="1" ht="25.5" hidden="1" outlineLevel="4" x14ac:dyDescent="0.2">
      <c r="A69" s="31" t="s">
        <v>58</v>
      </c>
      <c r="B69" s="15" t="s">
        <v>313</v>
      </c>
      <c r="C69" s="32" t="s">
        <v>9</v>
      </c>
      <c r="D69" s="32">
        <v>10.41872</v>
      </c>
      <c r="E69" s="33"/>
      <c r="F69" s="26">
        <f t="shared" si="2"/>
        <v>0</v>
      </c>
      <c r="G69" s="46"/>
    </row>
    <row r="70" spans="1:7" s="9" customFormat="1" ht="25.5" hidden="1" outlineLevel="4" x14ac:dyDescent="0.2">
      <c r="A70" s="31" t="s">
        <v>59</v>
      </c>
      <c r="B70" s="15" t="s">
        <v>319</v>
      </c>
      <c r="C70" s="32" t="s">
        <v>9</v>
      </c>
      <c r="D70" s="32">
        <v>19.534319999999997</v>
      </c>
      <c r="E70" s="33"/>
      <c r="F70" s="26">
        <f t="shared" si="2"/>
        <v>0</v>
      </c>
      <c r="G70" s="46"/>
    </row>
    <row r="71" spans="1:7" s="9" customFormat="1" ht="12.75" hidden="1" outlineLevel="4" x14ac:dyDescent="0.2">
      <c r="A71" s="36"/>
      <c r="B71" s="15"/>
      <c r="C71" s="34"/>
      <c r="D71" s="32"/>
      <c r="E71" s="33"/>
      <c r="F71" s="26"/>
      <c r="G71" s="46"/>
    </row>
    <row r="72" spans="1:7" s="9" customFormat="1" ht="12.75" hidden="1" outlineLevel="3" x14ac:dyDescent="0.2">
      <c r="A72" s="36"/>
      <c r="B72" s="15"/>
      <c r="C72" s="34"/>
      <c r="D72" s="32"/>
      <c r="E72" s="33"/>
      <c r="F72" s="26"/>
      <c r="G72" s="46"/>
    </row>
    <row r="73" spans="1:7" s="9" customFormat="1" ht="12.75" hidden="1" outlineLevel="3" collapsed="1" x14ac:dyDescent="0.2">
      <c r="A73" s="28"/>
      <c r="B73" s="14" t="s">
        <v>884</v>
      </c>
      <c r="C73" s="34" t="s">
        <v>307</v>
      </c>
      <c r="D73" s="32"/>
      <c r="E73" s="33"/>
      <c r="F73" s="25">
        <f>SUM(F74:F74)</f>
        <v>0</v>
      </c>
      <c r="G73" s="46"/>
    </row>
    <row r="74" spans="1:7" s="9" customFormat="1" ht="38.25" hidden="1" outlineLevel="4" x14ac:dyDescent="0.2">
      <c r="A74" s="31" t="s">
        <v>883</v>
      </c>
      <c r="B74" s="15" t="s">
        <v>835</v>
      </c>
      <c r="C74" s="32" t="s">
        <v>2</v>
      </c>
      <c r="D74" s="32">
        <v>879.69</v>
      </c>
      <c r="E74" s="33"/>
      <c r="F74" s="26">
        <f t="shared" ref="F74" si="3">+D74*E74</f>
        <v>0</v>
      </c>
      <c r="G74" s="46"/>
    </row>
    <row r="75" spans="1:7" s="9" customFormat="1" ht="12.75" hidden="1" outlineLevel="4" x14ac:dyDescent="0.2">
      <c r="A75" s="36"/>
      <c r="B75" s="15"/>
      <c r="C75" s="34"/>
      <c r="D75" s="32"/>
      <c r="E75" s="33"/>
      <c r="F75" s="26"/>
      <c r="G75" s="46"/>
    </row>
    <row r="76" spans="1:7" s="9" customFormat="1" ht="12.75" hidden="1" outlineLevel="3" x14ac:dyDescent="0.2">
      <c r="A76" s="36"/>
      <c r="B76" s="15"/>
      <c r="C76" s="34"/>
      <c r="D76" s="32"/>
      <c r="E76" s="33"/>
      <c r="F76" s="26"/>
      <c r="G76" s="46"/>
    </row>
    <row r="77" spans="1:7" s="9" customFormat="1" ht="12.75" hidden="1" outlineLevel="3" collapsed="1" x14ac:dyDescent="0.2">
      <c r="A77" s="28"/>
      <c r="B77" s="14" t="s">
        <v>13</v>
      </c>
      <c r="C77" s="34" t="s">
        <v>307</v>
      </c>
      <c r="D77" s="32"/>
      <c r="E77" s="33"/>
      <c r="F77" s="25">
        <f>SUM(F78:F87)</f>
        <v>0</v>
      </c>
      <c r="G77" s="46"/>
    </row>
    <row r="78" spans="1:7" s="9" customFormat="1" ht="25.5" hidden="1" outlineLevel="4" x14ac:dyDescent="0.2">
      <c r="A78" s="31" t="s">
        <v>593</v>
      </c>
      <c r="B78" s="15" t="s">
        <v>594</v>
      </c>
      <c r="C78" s="34" t="s">
        <v>2</v>
      </c>
      <c r="D78" s="32">
        <v>32.49</v>
      </c>
      <c r="E78" s="33"/>
      <c r="F78" s="26">
        <f t="shared" ref="F78:F87" si="4">+D78*E78</f>
        <v>0</v>
      </c>
      <c r="G78" s="46"/>
    </row>
    <row r="79" spans="1:7" s="9" customFormat="1" ht="25.5" hidden="1" outlineLevel="4" x14ac:dyDescent="0.2">
      <c r="A79" s="31" t="s">
        <v>48</v>
      </c>
      <c r="B79" s="15" t="s">
        <v>308</v>
      </c>
      <c r="C79" s="34" t="s">
        <v>9</v>
      </c>
      <c r="D79" s="32">
        <v>24.799999999999997</v>
      </c>
      <c r="E79" s="33"/>
      <c r="F79" s="26">
        <f t="shared" si="4"/>
        <v>0</v>
      </c>
      <c r="G79" s="46"/>
    </row>
    <row r="80" spans="1:7" s="9" customFormat="1" ht="38.25" hidden="1" outlineLevel="4" x14ac:dyDescent="0.2">
      <c r="A80" s="31" t="s">
        <v>49</v>
      </c>
      <c r="B80" s="15" t="s">
        <v>335</v>
      </c>
      <c r="C80" s="34" t="s">
        <v>9</v>
      </c>
      <c r="D80" s="32">
        <v>12.896000000000001</v>
      </c>
      <c r="E80" s="33"/>
      <c r="F80" s="26">
        <f t="shared" si="4"/>
        <v>0</v>
      </c>
      <c r="G80" s="46"/>
    </row>
    <row r="81" spans="1:7" s="9" customFormat="1" ht="25.5" hidden="1" outlineLevel="4" x14ac:dyDescent="0.2">
      <c r="A81" s="31" t="s">
        <v>50</v>
      </c>
      <c r="B81" s="15" t="s">
        <v>309</v>
      </c>
      <c r="C81" s="34" t="s">
        <v>2</v>
      </c>
      <c r="D81" s="32">
        <v>22.799999999999997</v>
      </c>
      <c r="E81" s="33"/>
      <c r="F81" s="26">
        <f t="shared" si="4"/>
        <v>0</v>
      </c>
      <c r="G81" s="46"/>
    </row>
    <row r="82" spans="1:7" s="9" customFormat="1" ht="38.25" hidden="1" outlineLevel="4" x14ac:dyDescent="0.2">
      <c r="A82" s="31" t="s">
        <v>51</v>
      </c>
      <c r="B82" s="15" t="s">
        <v>315</v>
      </c>
      <c r="C82" s="34" t="s">
        <v>46</v>
      </c>
      <c r="D82" s="32">
        <v>167</v>
      </c>
      <c r="E82" s="33"/>
      <c r="F82" s="26">
        <f t="shared" si="4"/>
        <v>0</v>
      </c>
      <c r="G82" s="46"/>
    </row>
    <row r="83" spans="1:7" s="9" customFormat="1" ht="38.25" hidden="1" outlineLevel="4" x14ac:dyDescent="0.2">
      <c r="A83" s="31" t="s">
        <v>52</v>
      </c>
      <c r="B83" s="15" t="s">
        <v>310</v>
      </c>
      <c r="C83" s="34" t="s">
        <v>46</v>
      </c>
      <c r="D83" s="32">
        <v>155.36000000000001</v>
      </c>
      <c r="E83" s="33"/>
      <c r="F83" s="26">
        <f t="shared" si="4"/>
        <v>0</v>
      </c>
      <c r="G83" s="46"/>
    </row>
    <row r="84" spans="1:7" s="9" customFormat="1" ht="25.5" hidden="1" outlineLevel="4" x14ac:dyDescent="0.2">
      <c r="A84" s="31" t="s">
        <v>56</v>
      </c>
      <c r="B84" s="15" t="s">
        <v>311</v>
      </c>
      <c r="C84" s="32" t="s">
        <v>2</v>
      </c>
      <c r="D84" s="32">
        <v>3.27</v>
      </c>
      <c r="E84" s="33"/>
      <c r="F84" s="26">
        <f t="shared" si="4"/>
        <v>0</v>
      </c>
      <c r="G84" s="46"/>
    </row>
    <row r="85" spans="1:7" s="9" customFormat="1" ht="25.5" hidden="1" outlineLevel="4" x14ac:dyDescent="0.2">
      <c r="A85" s="31" t="s">
        <v>57</v>
      </c>
      <c r="B85" s="15" t="s">
        <v>312</v>
      </c>
      <c r="C85" s="32" t="s">
        <v>9</v>
      </c>
      <c r="D85" s="32">
        <v>17.100000000000001</v>
      </c>
      <c r="E85" s="33"/>
      <c r="F85" s="26">
        <f t="shared" si="4"/>
        <v>0</v>
      </c>
      <c r="G85" s="46"/>
    </row>
    <row r="86" spans="1:7" s="9" customFormat="1" ht="25.5" hidden="1" outlineLevel="4" x14ac:dyDescent="0.2">
      <c r="A86" s="31" t="s">
        <v>58</v>
      </c>
      <c r="B86" s="15" t="s">
        <v>313</v>
      </c>
      <c r="C86" s="32" t="s">
        <v>9</v>
      </c>
      <c r="D86" s="32">
        <v>12.896000000000001</v>
      </c>
      <c r="E86" s="33"/>
      <c r="F86" s="26">
        <f t="shared" si="4"/>
        <v>0</v>
      </c>
      <c r="G86" s="46"/>
    </row>
    <row r="87" spans="1:7" s="9" customFormat="1" ht="25.5" hidden="1" outlineLevel="4" x14ac:dyDescent="0.2">
      <c r="A87" s="31" t="s">
        <v>59</v>
      </c>
      <c r="B87" s="15" t="s">
        <v>319</v>
      </c>
      <c r="C87" s="32" t="s">
        <v>9</v>
      </c>
      <c r="D87" s="32">
        <v>19.343999999999998</v>
      </c>
      <c r="E87" s="33"/>
      <c r="F87" s="26">
        <f t="shared" si="4"/>
        <v>0</v>
      </c>
      <c r="G87" s="46"/>
    </row>
    <row r="88" spans="1:7" s="9" customFormat="1" ht="12.75" hidden="1" outlineLevel="3" x14ac:dyDescent="0.2">
      <c r="A88" s="36"/>
      <c r="B88" s="15"/>
      <c r="C88" s="34"/>
      <c r="D88" s="32"/>
      <c r="E88" s="33"/>
      <c r="F88" s="26"/>
      <c r="G88" s="46"/>
    </row>
    <row r="89" spans="1:7" s="9" customFormat="1" ht="12.75" hidden="1" outlineLevel="3" collapsed="1" x14ac:dyDescent="0.2">
      <c r="A89" s="28"/>
      <c r="B89" s="14" t="s">
        <v>591</v>
      </c>
      <c r="C89" s="34" t="s">
        <v>307</v>
      </c>
      <c r="D89" s="32"/>
      <c r="E89" s="33"/>
      <c r="F89" s="25">
        <f>SUM(F90:F98)</f>
        <v>0</v>
      </c>
      <c r="G89" s="46"/>
    </row>
    <row r="90" spans="1:7" s="9" customFormat="1" ht="25.5" hidden="1" outlineLevel="4" x14ac:dyDescent="0.2">
      <c r="A90" s="31" t="s">
        <v>593</v>
      </c>
      <c r="B90" s="15" t="s">
        <v>594</v>
      </c>
      <c r="C90" s="34" t="s">
        <v>2</v>
      </c>
      <c r="D90" s="32">
        <v>15.1</v>
      </c>
      <c r="E90" s="33"/>
      <c r="F90" s="26">
        <f t="shared" ref="F90:F98" si="5">+D90*E90</f>
        <v>0</v>
      </c>
      <c r="G90" s="46"/>
    </row>
    <row r="91" spans="1:7" s="9" customFormat="1" ht="25.5" hidden="1" outlineLevel="4" x14ac:dyDescent="0.2">
      <c r="A91" s="31" t="s">
        <v>48</v>
      </c>
      <c r="B91" s="15" t="s">
        <v>308</v>
      </c>
      <c r="C91" s="34" t="s">
        <v>9</v>
      </c>
      <c r="D91" s="32">
        <v>16.850000000000001</v>
      </c>
      <c r="E91" s="33"/>
      <c r="F91" s="26">
        <f t="shared" si="5"/>
        <v>0</v>
      </c>
      <c r="G91" s="46"/>
    </row>
    <row r="92" spans="1:7" s="9" customFormat="1" ht="38.25" hidden="1" outlineLevel="4" x14ac:dyDescent="0.2">
      <c r="A92" s="31" t="s">
        <v>49</v>
      </c>
      <c r="B92" s="15" t="s">
        <v>335</v>
      </c>
      <c r="C92" s="34" t="s">
        <v>9</v>
      </c>
      <c r="D92" s="32">
        <v>8.76</v>
      </c>
      <c r="E92" s="33"/>
      <c r="F92" s="26">
        <f t="shared" si="5"/>
        <v>0</v>
      </c>
      <c r="G92" s="46"/>
    </row>
    <row r="93" spans="1:7" s="9" customFormat="1" ht="25.5" hidden="1" outlineLevel="4" x14ac:dyDescent="0.2">
      <c r="A93" s="31" t="s">
        <v>50</v>
      </c>
      <c r="B93" s="15" t="s">
        <v>309</v>
      </c>
      <c r="C93" s="34" t="s">
        <v>2</v>
      </c>
      <c r="D93" s="32">
        <v>16.850000000000001</v>
      </c>
      <c r="E93" s="33"/>
      <c r="F93" s="26">
        <f t="shared" si="5"/>
        <v>0</v>
      </c>
      <c r="G93" s="46"/>
    </row>
    <row r="94" spans="1:7" s="9" customFormat="1" ht="38.25" hidden="1" outlineLevel="4" x14ac:dyDescent="0.2">
      <c r="A94" s="31" t="s">
        <v>51</v>
      </c>
      <c r="B94" s="15" t="s">
        <v>315</v>
      </c>
      <c r="C94" s="34" t="s">
        <v>46</v>
      </c>
      <c r="D94" s="32">
        <v>126.48</v>
      </c>
      <c r="E94" s="33"/>
      <c r="F94" s="26">
        <f t="shared" si="5"/>
        <v>0</v>
      </c>
      <c r="G94" s="46"/>
    </row>
    <row r="95" spans="1:7" s="9" customFormat="1" ht="25.5" hidden="1" outlineLevel="4" x14ac:dyDescent="0.2">
      <c r="A95" s="31" t="s">
        <v>56</v>
      </c>
      <c r="B95" s="15" t="s">
        <v>311</v>
      </c>
      <c r="C95" s="32" t="s">
        <v>2</v>
      </c>
      <c r="D95" s="32">
        <v>11.91</v>
      </c>
      <c r="E95" s="33"/>
      <c r="F95" s="26">
        <f t="shared" si="5"/>
        <v>0</v>
      </c>
      <c r="G95" s="46"/>
    </row>
    <row r="96" spans="1:7" s="9" customFormat="1" ht="25.5" hidden="1" outlineLevel="4" x14ac:dyDescent="0.2">
      <c r="A96" s="31" t="s">
        <v>57</v>
      </c>
      <c r="B96" s="15" t="s">
        <v>312</v>
      </c>
      <c r="C96" s="32" t="s">
        <v>9</v>
      </c>
      <c r="D96" s="32">
        <v>1.93</v>
      </c>
      <c r="E96" s="33"/>
      <c r="F96" s="26">
        <f t="shared" si="5"/>
        <v>0</v>
      </c>
      <c r="G96" s="46"/>
    </row>
    <row r="97" spans="1:7" s="9" customFormat="1" ht="25.5" hidden="1" outlineLevel="4" x14ac:dyDescent="0.2">
      <c r="A97" s="31" t="s">
        <v>58</v>
      </c>
      <c r="B97" s="15" t="s">
        <v>313</v>
      </c>
      <c r="C97" s="32" t="s">
        <v>9</v>
      </c>
      <c r="D97" s="32">
        <v>8.76</v>
      </c>
      <c r="E97" s="33"/>
      <c r="F97" s="26">
        <f t="shared" si="5"/>
        <v>0</v>
      </c>
      <c r="G97" s="46"/>
    </row>
    <row r="98" spans="1:7" s="9" customFormat="1" ht="25.5" hidden="1" outlineLevel="4" x14ac:dyDescent="0.2">
      <c r="A98" s="31" t="s">
        <v>59</v>
      </c>
      <c r="B98" s="15" t="s">
        <v>319</v>
      </c>
      <c r="C98" s="32" t="s">
        <v>9</v>
      </c>
      <c r="D98" s="32">
        <v>13.14</v>
      </c>
      <c r="E98" s="33"/>
      <c r="F98" s="26">
        <f t="shared" si="5"/>
        <v>0</v>
      </c>
      <c r="G98" s="46"/>
    </row>
    <row r="99" spans="1:7" s="9" customFormat="1" ht="12.75" hidden="1" outlineLevel="3" x14ac:dyDescent="0.2">
      <c r="A99" s="36"/>
      <c r="B99" s="15"/>
      <c r="C99" s="34"/>
      <c r="D99" s="32"/>
      <c r="E99" s="33"/>
      <c r="F99" s="26"/>
      <c r="G99" s="46"/>
    </row>
    <row r="100" spans="1:7" s="9" customFormat="1" ht="12.75" hidden="1" outlineLevel="3" collapsed="1" x14ac:dyDescent="0.2">
      <c r="A100" s="28"/>
      <c r="B100" s="14" t="s">
        <v>598</v>
      </c>
      <c r="C100" s="34" t="s">
        <v>307</v>
      </c>
      <c r="D100" s="32"/>
      <c r="E100" s="33"/>
      <c r="F100" s="25">
        <f>SUM(F101:F109)</f>
        <v>0</v>
      </c>
      <c r="G100" s="46"/>
    </row>
    <row r="101" spans="1:7" s="9" customFormat="1" ht="25.5" hidden="1" outlineLevel="4" x14ac:dyDescent="0.2">
      <c r="A101" s="31" t="s">
        <v>593</v>
      </c>
      <c r="B101" s="15" t="s">
        <v>594</v>
      </c>
      <c r="C101" s="34" t="s">
        <v>2</v>
      </c>
      <c r="D101" s="32">
        <v>11.97</v>
      </c>
      <c r="E101" s="33"/>
      <c r="F101" s="26">
        <f t="shared" ref="F101:F109" si="6">+D101*E101</f>
        <v>0</v>
      </c>
      <c r="G101" s="46"/>
    </row>
    <row r="102" spans="1:7" s="9" customFormat="1" ht="25.5" hidden="1" outlineLevel="4" x14ac:dyDescent="0.2">
      <c r="A102" s="31" t="s">
        <v>48</v>
      </c>
      <c r="B102" s="15" t="s">
        <v>308</v>
      </c>
      <c r="C102" s="34" t="s">
        <v>9</v>
      </c>
      <c r="D102" s="32">
        <v>11.97</v>
      </c>
      <c r="E102" s="33"/>
      <c r="F102" s="26">
        <f t="shared" si="6"/>
        <v>0</v>
      </c>
      <c r="G102" s="46"/>
    </row>
    <row r="103" spans="1:7" s="9" customFormat="1" ht="38.25" hidden="1" outlineLevel="4" x14ac:dyDescent="0.2">
      <c r="A103" s="31" t="s">
        <v>49</v>
      </c>
      <c r="B103" s="15" t="s">
        <v>335</v>
      </c>
      <c r="C103" s="34" t="s">
        <v>9</v>
      </c>
      <c r="D103" s="32">
        <v>6.22</v>
      </c>
      <c r="E103" s="33"/>
      <c r="F103" s="26">
        <f t="shared" si="6"/>
        <v>0</v>
      </c>
      <c r="G103" s="46"/>
    </row>
    <row r="104" spans="1:7" s="9" customFormat="1" ht="25.5" hidden="1" outlineLevel="4" x14ac:dyDescent="0.2">
      <c r="A104" s="31" t="s">
        <v>50</v>
      </c>
      <c r="B104" s="15" t="s">
        <v>309</v>
      </c>
      <c r="C104" s="34" t="s">
        <v>2</v>
      </c>
      <c r="D104" s="32">
        <v>11.97</v>
      </c>
      <c r="E104" s="33"/>
      <c r="F104" s="26">
        <f t="shared" si="6"/>
        <v>0</v>
      </c>
      <c r="G104" s="46"/>
    </row>
    <row r="105" spans="1:7" s="9" customFormat="1" ht="38.25" hidden="1" outlineLevel="4" x14ac:dyDescent="0.2">
      <c r="A105" s="31" t="s">
        <v>51</v>
      </c>
      <c r="B105" s="15" t="s">
        <v>315</v>
      </c>
      <c r="C105" s="34" t="s">
        <v>46</v>
      </c>
      <c r="D105" s="32">
        <v>90.95</v>
      </c>
      <c r="E105" s="33"/>
      <c r="F105" s="26">
        <f t="shared" si="6"/>
        <v>0</v>
      </c>
      <c r="G105" s="46"/>
    </row>
    <row r="106" spans="1:7" s="9" customFormat="1" ht="25.5" hidden="1" outlineLevel="4" x14ac:dyDescent="0.2">
      <c r="A106" s="31" t="s">
        <v>56</v>
      </c>
      <c r="B106" s="15" t="s">
        <v>311</v>
      </c>
      <c r="C106" s="32" t="s">
        <v>2</v>
      </c>
      <c r="D106" s="32">
        <v>8.49</v>
      </c>
      <c r="E106" s="33"/>
      <c r="F106" s="26">
        <f t="shared" si="6"/>
        <v>0</v>
      </c>
      <c r="G106" s="46"/>
    </row>
    <row r="107" spans="1:7" s="9" customFormat="1" ht="25.5" hidden="1" outlineLevel="4" x14ac:dyDescent="0.2">
      <c r="A107" s="31" t="s">
        <v>57</v>
      </c>
      <c r="B107" s="15" t="s">
        <v>312</v>
      </c>
      <c r="C107" s="32" t="s">
        <v>9</v>
      </c>
      <c r="D107" s="32">
        <v>1.32</v>
      </c>
      <c r="E107" s="33"/>
      <c r="F107" s="26">
        <f t="shared" si="6"/>
        <v>0</v>
      </c>
      <c r="G107" s="46"/>
    </row>
    <row r="108" spans="1:7" s="9" customFormat="1" ht="25.5" hidden="1" outlineLevel="4" x14ac:dyDescent="0.2">
      <c r="A108" s="31" t="s">
        <v>58</v>
      </c>
      <c r="B108" s="15" t="s">
        <v>313</v>
      </c>
      <c r="C108" s="32" t="s">
        <v>9</v>
      </c>
      <c r="D108" s="32">
        <v>6.22</v>
      </c>
      <c r="E108" s="33"/>
      <c r="F108" s="26">
        <f t="shared" si="6"/>
        <v>0</v>
      </c>
      <c r="G108" s="46"/>
    </row>
    <row r="109" spans="1:7" s="9" customFormat="1" ht="25.5" hidden="1" outlineLevel="4" x14ac:dyDescent="0.2">
      <c r="A109" s="31" t="s">
        <v>59</v>
      </c>
      <c r="B109" s="15" t="s">
        <v>319</v>
      </c>
      <c r="C109" s="32" t="s">
        <v>9</v>
      </c>
      <c r="D109" s="32">
        <v>9.34</v>
      </c>
      <c r="E109" s="33"/>
      <c r="F109" s="26">
        <f t="shared" si="6"/>
        <v>0</v>
      </c>
      <c r="G109" s="46"/>
    </row>
    <row r="110" spans="1:7" s="9" customFormat="1" ht="12.75" hidden="1" outlineLevel="3" x14ac:dyDescent="0.2">
      <c r="A110" s="36"/>
      <c r="B110" s="15"/>
      <c r="C110" s="34"/>
      <c r="D110" s="32"/>
      <c r="E110" s="33"/>
      <c r="F110" s="26"/>
      <c r="G110" s="46"/>
    </row>
    <row r="111" spans="1:7" s="9" customFormat="1" ht="12.75" hidden="1" outlineLevel="3" collapsed="1" x14ac:dyDescent="0.2">
      <c r="A111" s="28"/>
      <c r="B111" s="14" t="s">
        <v>592</v>
      </c>
      <c r="C111" s="34" t="s">
        <v>307</v>
      </c>
      <c r="D111" s="32"/>
      <c r="E111" s="33"/>
      <c r="F111" s="25">
        <f>SUM(F112:F120)</f>
        <v>0</v>
      </c>
      <c r="G111" s="46"/>
    </row>
    <row r="112" spans="1:7" s="9" customFormat="1" ht="25.5" hidden="1" outlineLevel="4" x14ac:dyDescent="0.2">
      <c r="A112" s="31" t="s">
        <v>593</v>
      </c>
      <c r="B112" s="15" t="s">
        <v>594</v>
      </c>
      <c r="C112" s="34" t="s">
        <v>2</v>
      </c>
      <c r="D112" s="32">
        <v>82.8</v>
      </c>
      <c r="E112" s="33"/>
      <c r="F112" s="26">
        <f t="shared" ref="F112:F120" si="7">+D112*E112</f>
        <v>0</v>
      </c>
      <c r="G112" s="46"/>
    </row>
    <row r="113" spans="1:7" s="9" customFormat="1" ht="25.5" hidden="1" outlineLevel="4" x14ac:dyDescent="0.2">
      <c r="A113" s="31" t="s">
        <v>48</v>
      </c>
      <c r="B113" s="15" t="s">
        <v>308</v>
      </c>
      <c r="C113" s="34" t="s">
        <v>9</v>
      </c>
      <c r="D113" s="32">
        <v>35.53</v>
      </c>
      <c r="E113" s="33"/>
      <c r="F113" s="26">
        <f t="shared" si="7"/>
        <v>0</v>
      </c>
      <c r="G113" s="46"/>
    </row>
    <row r="114" spans="1:7" s="9" customFormat="1" ht="38.25" hidden="1" outlineLevel="4" x14ac:dyDescent="0.2">
      <c r="A114" s="31" t="s">
        <v>49</v>
      </c>
      <c r="B114" s="15" t="s">
        <v>335</v>
      </c>
      <c r="C114" s="34" t="s">
        <v>9</v>
      </c>
      <c r="D114" s="32">
        <v>18.48</v>
      </c>
      <c r="E114" s="33"/>
      <c r="F114" s="26">
        <f t="shared" si="7"/>
        <v>0</v>
      </c>
      <c r="G114" s="46"/>
    </row>
    <row r="115" spans="1:7" s="9" customFormat="1" ht="25.5" hidden="1" outlineLevel="4" x14ac:dyDescent="0.2">
      <c r="A115" s="31" t="s">
        <v>50</v>
      </c>
      <c r="B115" s="15" t="s">
        <v>309</v>
      </c>
      <c r="C115" s="34" t="s">
        <v>2</v>
      </c>
      <c r="D115" s="32">
        <v>35.53</v>
      </c>
      <c r="E115" s="33"/>
      <c r="F115" s="26">
        <f t="shared" si="7"/>
        <v>0</v>
      </c>
      <c r="G115" s="46"/>
    </row>
    <row r="116" spans="1:7" s="9" customFormat="1" ht="38.25" hidden="1" outlineLevel="4" x14ac:dyDescent="0.2">
      <c r="A116" s="31" t="s">
        <v>51</v>
      </c>
      <c r="B116" s="15" t="s">
        <v>315</v>
      </c>
      <c r="C116" s="34" t="s">
        <v>46</v>
      </c>
      <c r="D116" s="32">
        <v>275.85425000000004</v>
      </c>
      <c r="E116" s="33"/>
      <c r="F116" s="26">
        <f t="shared" si="7"/>
        <v>0</v>
      </c>
      <c r="G116" s="46"/>
    </row>
    <row r="117" spans="1:7" s="9" customFormat="1" ht="25.5" hidden="1" outlineLevel="4" x14ac:dyDescent="0.2">
      <c r="A117" s="31" t="s">
        <v>56</v>
      </c>
      <c r="B117" s="15" t="s">
        <v>311</v>
      </c>
      <c r="C117" s="32" t="s">
        <v>2</v>
      </c>
      <c r="D117" s="32">
        <v>25.796799999999998</v>
      </c>
      <c r="E117" s="33"/>
      <c r="F117" s="26">
        <f t="shared" si="7"/>
        <v>0</v>
      </c>
      <c r="G117" s="46"/>
    </row>
    <row r="118" spans="1:7" s="9" customFormat="1" ht="25.5" hidden="1" outlineLevel="4" x14ac:dyDescent="0.2">
      <c r="A118" s="31" t="s">
        <v>57</v>
      </c>
      <c r="B118" s="15" t="s">
        <v>312</v>
      </c>
      <c r="C118" s="32" t="s">
        <v>9</v>
      </c>
      <c r="D118" s="32">
        <v>3.9328400000000001</v>
      </c>
      <c r="E118" s="33"/>
      <c r="F118" s="26">
        <f t="shared" si="7"/>
        <v>0</v>
      </c>
      <c r="G118" s="46"/>
    </row>
    <row r="119" spans="1:7" s="9" customFormat="1" ht="25.5" hidden="1" outlineLevel="4" x14ac:dyDescent="0.2">
      <c r="A119" s="31" t="s">
        <v>58</v>
      </c>
      <c r="B119" s="15" t="s">
        <v>313</v>
      </c>
      <c r="C119" s="32" t="s">
        <v>9</v>
      </c>
      <c r="D119" s="32">
        <v>18.48</v>
      </c>
      <c r="E119" s="33"/>
      <c r="F119" s="26">
        <f t="shared" si="7"/>
        <v>0</v>
      </c>
      <c r="G119" s="46"/>
    </row>
    <row r="120" spans="1:7" s="9" customFormat="1" ht="25.5" hidden="1" outlineLevel="4" x14ac:dyDescent="0.2">
      <c r="A120" s="31" t="s">
        <v>59</v>
      </c>
      <c r="B120" s="15" t="s">
        <v>319</v>
      </c>
      <c r="C120" s="32" t="s">
        <v>9</v>
      </c>
      <c r="D120" s="32">
        <v>27.71</v>
      </c>
      <c r="E120" s="33"/>
      <c r="F120" s="26">
        <f t="shared" si="7"/>
        <v>0</v>
      </c>
      <c r="G120" s="46"/>
    </row>
    <row r="121" spans="1:7" s="9" customFormat="1" ht="12.75" hidden="1" outlineLevel="3" x14ac:dyDescent="0.2">
      <c r="A121" s="36"/>
      <c r="B121" s="15"/>
      <c r="C121" s="34"/>
      <c r="D121" s="32"/>
      <c r="E121" s="33"/>
      <c r="F121" s="26"/>
      <c r="G121" s="46"/>
    </row>
    <row r="122" spans="1:7" s="9" customFormat="1" ht="12.75" hidden="1" outlineLevel="3" collapsed="1" x14ac:dyDescent="0.2">
      <c r="A122" s="28"/>
      <c r="B122" s="14" t="s">
        <v>599</v>
      </c>
      <c r="C122" s="34" t="s">
        <v>307</v>
      </c>
      <c r="D122" s="32"/>
      <c r="E122" s="33"/>
      <c r="F122" s="25">
        <f>SUM(F123:F131)</f>
        <v>0</v>
      </c>
      <c r="G122" s="46"/>
    </row>
    <row r="123" spans="1:7" s="9" customFormat="1" ht="25.5" hidden="1" outlineLevel="4" x14ac:dyDescent="0.2">
      <c r="A123" s="31" t="s">
        <v>593</v>
      </c>
      <c r="B123" s="15" t="s">
        <v>594</v>
      </c>
      <c r="C123" s="34" t="s">
        <v>2</v>
      </c>
      <c r="D123" s="32">
        <v>14.03</v>
      </c>
      <c r="E123" s="33"/>
      <c r="F123" s="26">
        <f t="shared" ref="F123:F131" si="8">+D123*E123</f>
        <v>0</v>
      </c>
      <c r="G123" s="46"/>
    </row>
    <row r="124" spans="1:7" s="9" customFormat="1" ht="25.5" hidden="1" outlineLevel="4" x14ac:dyDescent="0.2">
      <c r="A124" s="31" t="s">
        <v>48</v>
      </c>
      <c r="B124" s="15" t="s">
        <v>308</v>
      </c>
      <c r="C124" s="34" t="s">
        <v>9</v>
      </c>
      <c r="D124" s="32">
        <v>14.03</v>
      </c>
      <c r="E124" s="33"/>
      <c r="F124" s="26">
        <f t="shared" si="8"/>
        <v>0</v>
      </c>
      <c r="G124" s="46"/>
    </row>
    <row r="125" spans="1:7" s="9" customFormat="1" ht="38.25" hidden="1" outlineLevel="4" x14ac:dyDescent="0.2">
      <c r="A125" s="31" t="s">
        <v>49</v>
      </c>
      <c r="B125" s="15" t="s">
        <v>335</v>
      </c>
      <c r="C125" s="34" t="s">
        <v>9</v>
      </c>
      <c r="D125" s="32">
        <v>7.3</v>
      </c>
      <c r="E125" s="33"/>
      <c r="F125" s="26">
        <f t="shared" si="8"/>
        <v>0</v>
      </c>
      <c r="G125" s="46"/>
    </row>
    <row r="126" spans="1:7" s="9" customFormat="1" ht="25.5" hidden="1" outlineLevel="4" x14ac:dyDescent="0.2">
      <c r="A126" s="31" t="s">
        <v>50</v>
      </c>
      <c r="B126" s="15" t="s">
        <v>309</v>
      </c>
      <c r="C126" s="34" t="s">
        <v>2</v>
      </c>
      <c r="D126" s="32">
        <v>14.03</v>
      </c>
      <c r="E126" s="33"/>
      <c r="F126" s="26">
        <f t="shared" si="8"/>
        <v>0</v>
      </c>
      <c r="G126" s="46"/>
    </row>
    <row r="127" spans="1:7" s="9" customFormat="1" ht="38.25" hidden="1" outlineLevel="4" x14ac:dyDescent="0.2">
      <c r="A127" s="31" t="s">
        <v>51</v>
      </c>
      <c r="B127" s="15" t="s">
        <v>315</v>
      </c>
      <c r="C127" s="34" t="s">
        <v>46</v>
      </c>
      <c r="D127" s="32">
        <v>103.9</v>
      </c>
      <c r="E127" s="33"/>
      <c r="F127" s="26">
        <f t="shared" si="8"/>
        <v>0</v>
      </c>
      <c r="G127" s="46"/>
    </row>
    <row r="128" spans="1:7" s="9" customFormat="1" ht="25.5" hidden="1" outlineLevel="4" x14ac:dyDescent="0.2">
      <c r="A128" s="31" t="s">
        <v>56</v>
      </c>
      <c r="B128" s="15" t="s">
        <v>311</v>
      </c>
      <c r="C128" s="32" t="s">
        <v>2</v>
      </c>
      <c r="D128" s="32">
        <v>9.6879999999999988</v>
      </c>
      <c r="E128" s="33"/>
      <c r="F128" s="26">
        <f t="shared" si="8"/>
        <v>0</v>
      </c>
      <c r="G128" s="46"/>
    </row>
    <row r="129" spans="1:7" s="9" customFormat="1" ht="25.5" hidden="1" outlineLevel="4" x14ac:dyDescent="0.2">
      <c r="A129" s="31" t="s">
        <v>57</v>
      </c>
      <c r="B129" s="15" t="s">
        <v>312</v>
      </c>
      <c r="C129" s="32" t="s">
        <v>9</v>
      </c>
      <c r="D129" s="32">
        <v>1.5016399999999999</v>
      </c>
      <c r="E129" s="33"/>
      <c r="F129" s="26">
        <f t="shared" si="8"/>
        <v>0</v>
      </c>
      <c r="G129" s="46"/>
    </row>
    <row r="130" spans="1:7" s="9" customFormat="1" ht="25.5" hidden="1" outlineLevel="4" x14ac:dyDescent="0.2">
      <c r="A130" s="31" t="s">
        <v>58</v>
      </c>
      <c r="B130" s="15" t="s">
        <v>313</v>
      </c>
      <c r="C130" s="32" t="s">
        <v>9</v>
      </c>
      <c r="D130" s="32">
        <v>7.3</v>
      </c>
      <c r="E130" s="33"/>
      <c r="F130" s="26">
        <f t="shared" si="8"/>
        <v>0</v>
      </c>
      <c r="G130" s="46"/>
    </row>
    <row r="131" spans="1:7" s="9" customFormat="1" ht="25.5" hidden="1" outlineLevel="4" x14ac:dyDescent="0.2">
      <c r="A131" s="31" t="s">
        <v>59</v>
      </c>
      <c r="B131" s="15" t="s">
        <v>319</v>
      </c>
      <c r="C131" s="32" t="s">
        <v>9</v>
      </c>
      <c r="D131" s="32">
        <v>10.94</v>
      </c>
      <c r="E131" s="33"/>
      <c r="F131" s="26">
        <f t="shared" si="8"/>
        <v>0</v>
      </c>
      <c r="G131" s="46"/>
    </row>
    <row r="132" spans="1:7" s="9" customFormat="1" ht="12.75" hidden="1" outlineLevel="3" x14ac:dyDescent="0.2">
      <c r="A132" s="36"/>
      <c r="B132" s="15"/>
      <c r="C132" s="34"/>
      <c r="D132" s="32"/>
      <c r="E132" s="33"/>
      <c r="F132" s="26"/>
      <c r="G132" s="46"/>
    </row>
    <row r="133" spans="1:7" s="9" customFormat="1" ht="12.75" hidden="1" outlineLevel="2" x14ac:dyDescent="0.2">
      <c r="A133" s="36"/>
      <c r="B133" s="15"/>
      <c r="C133" s="34"/>
      <c r="D133" s="32"/>
      <c r="E133" s="33"/>
      <c r="F133" s="26"/>
      <c r="G133" s="46"/>
    </row>
    <row r="134" spans="1:7" s="9" customFormat="1" ht="12.75" hidden="1" outlineLevel="2" collapsed="1" x14ac:dyDescent="0.2">
      <c r="A134" s="31"/>
      <c r="B134" s="14" t="s">
        <v>298</v>
      </c>
      <c r="C134" s="32"/>
      <c r="D134" s="32"/>
      <c r="E134" s="33"/>
      <c r="F134" s="25">
        <f>+F136+F168+F192+F210+F221</f>
        <v>0</v>
      </c>
      <c r="G134" s="46"/>
    </row>
    <row r="135" spans="1:7" s="9" customFormat="1" ht="12.75" hidden="1" outlineLevel="3" x14ac:dyDescent="0.2">
      <c r="A135" s="31"/>
      <c r="B135" s="14"/>
      <c r="C135" s="34"/>
      <c r="D135" s="32"/>
      <c r="E135" s="33"/>
      <c r="F135" s="25"/>
      <c r="G135" s="46"/>
    </row>
    <row r="136" spans="1:7" s="9" customFormat="1" ht="12.75" hidden="1" outlineLevel="3" collapsed="1" x14ac:dyDescent="0.2">
      <c r="A136" s="31"/>
      <c r="B136" s="14" t="s">
        <v>596</v>
      </c>
      <c r="C136" s="32" t="s">
        <v>307</v>
      </c>
      <c r="D136" s="32"/>
      <c r="E136" s="33"/>
      <c r="F136" s="25">
        <f>+F137+F146+F159</f>
        <v>0</v>
      </c>
      <c r="G136" s="46"/>
    </row>
    <row r="137" spans="1:7" s="9" customFormat="1" ht="12.75" hidden="1" outlineLevel="4" collapsed="1" x14ac:dyDescent="0.2">
      <c r="A137" s="31"/>
      <c r="B137" s="14" t="s">
        <v>297</v>
      </c>
      <c r="C137" s="34" t="s">
        <v>307</v>
      </c>
      <c r="D137" s="32"/>
      <c r="E137" s="33"/>
      <c r="F137" s="25">
        <f>SUM(F138:F144)</f>
        <v>0</v>
      </c>
      <c r="G137" s="46"/>
    </row>
    <row r="138" spans="1:7" s="9" customFormat="1" ht="38.25" hidden="1" outlineLevel="5" x14ac:dyDescent="0.2">
      <c r="A138" s="31" t="s">
        <v>882</v>
      </c>
      <c r="B138" s="15" t="s">
        <v>834</v>
      </c>
      <c r="C138" s="32" t="s">
        <v>11</v>
      </c>
      <c r="D138" s="32">
        <v>134</v>
      </c>
      <c r="E138" s="33"/>
      <c r="F138" s="26">
        <f t="shared" ref="F138:F144" si="9">+D138*E138</f>
        <v>0</v>
      </c>
      <c r="G138" s="46"/>
    </row>
    <row r="139" spans="1:7" s="9" customFormat="1" ht="38.25" hidden="1" outlineLevel="5" x14ac:dyDescent="0.2">
      <c r="A139" s="31" t="s">
        <v>51</v>
      </c>
      <c r="B139" s="15" t="s">
        <v>315</v>
      </c>
      <c r="C139" s="32" t="s">
        <v>46</v>
      </c>
      <c r="D139" s="32">
        <v>3509.77</v>
      </c>
      <c r="E139" s="33"/>
      <c r="F139" s="26">
        <f t="shared" ref="F139" si="10">+D139*E139</f>
        <v>0</v>
      </c>
      <c r="G139" s="46"/>
    </row>
    <row r="140" spans="1:7" s="9" customFormat="1" ht="38.25" hidden="1" outlineLevel="5" x14ac:dyDescent="0.2">
      <c r="A140" s="31" t="s">
        <v>53</v>
      </c>
      <c r="B140" s="15" t="s">
        <v>316</v>
      </c>
      <c r="C140" s="32" t="s">
        <v>46</v>
      </c>
      <c r="D140" s="32">
        <v>627.44000000000005</v>
      </c>
      <c r="E140" s="33"/>
      <c r="F140" s="26">
        <f t="shared" si="9"/>
        <v>0</v>
      </c>
      <c r="G140" s="46"/>
    </row>
    <row r="141" spans="1:7" s="9" customFormat="1" ht="38.25" hidden="1" outlineLevel="5" x14ac:dyDescent="0.2">
      <c r="A141" s="31" t="s">
        <v>54</v>
      </c>
      <c r="B141" s="15" t="s">
        <v>317</v>
      </c>
      <c r="C141" s="32" t="s">
        <v>46</v>
      </c>
      <c r="D141" s="32">
        <v>1041.3699999999999</v>
      </c>
      <c r="E141" s="33"/>
      <c r="F141" s="26">
        <f t="shared" si="9"/>
        <v>0</v>
      </c>
      <c r="G141" s="46"/>
    </row>
    <row r="142" spans="1:7" s="9" customFormat="1" ht="38.25" hidden="1" outlineLevel="5" x14ac:dyDescent="0.2">
      <c r="A142" s="31" t="s">
        <v>55</v>
      </c>
      <c r="B142" s="15" t="s">
        <v>318</v>
      </c>
      <c r="C142" s="32" t="s">
        <v>46</v>
      </c>
      <c r="D142" s="32">
        <v>8602.01</v>
      </c>
      <c r="E142" s="33"/>
      <c r="F142" s="26">
        <f t="shared" si="9"/>
        <v>0</v>
      </c>
      <c r="G142" s="46"/>
    </row>
    <row r="143" spans="1:7" s="9" customFormat="1" ht="25.5" hidden="1" outlineLevel="5" x14ac:dyDescent="0.2">
      <c r="A143" s="31" t="s">
        <v>62</v>
      </c>
      <c r="B143" s="15" t="s">
        <v>323</v>
      </c>
      <c r="C143" s="32" t="s">
        <v>2</v>
      </c>
      <c r="D143" s="32">
        <v>228.85</v>
      </c>
      <c r="E143" s="33"/>
      <c r="F143" s="26">
        <f t="shared" si="9"/>
        <v>0</v>
      </c>
      <c r="G143" s="46"/>
    </row>
    <row r="144" spans="1:7" s="9" customFormat="1" ht="38.25" hidden="1" outlineLevel="5" x14ac:dyDescent="0.2">
      <c r="A144" s="31" t="s">
        <v>93</v>
      </c>
      <c r="B144" s="15" t="s">
        <v>324</v>
      </c>
      <c r="C144" s="32" t="s">
        <v>9</v>
      </c>
      <c r="D144" s="32">
        <v>27.55</v>
      </c>
      <c r="E144" s="33"/>
      <c r="F144" s="26">
        <f t="shared" si="9"/>
        <v>0</v>
      </c>
      <c r="G144" s="46"/>
    </row>
    <row r="145" spans="1:7" s="9" customFormat="1" ht="12.75" hidden="1" outlineLevel="4" x14ac:dyDescent="0.2">
      <c r="A145" s="36"/>
      <c r="B145" s="15" t="s">
        <v>307</v>
      </c>
      <c r="C145" s="34" t="s">
        <v>307</v>
      </c>
      <c r="D145" s="32"/>
      <c r="E145" s="33"/>
      <c r="F145" s="26"/>
      <c r="G145" s="46"/>
    </row>
    <row r="146" spans="1:7" s="9" customFormat="1" ht="12.75" hidden="1" outlineLevel="4" collapsed="1" x14ac:dyDescent="0.2">
      <c r="A146" s="36"/>
      <c r="B146" s="14" t="s">
        <v>332</v>
      </c>
      <c r="C146" s="34" t="s">
        <v>307</v>
      </c>
      <c r="D146" s="32"/>
      <c r="E146" s="33"/>
      <c r="F146" s="25">
        <f>SUM(F147:F157)</f>
        <v>0</v>
      </c>
      <c r="G146" s="46"/>
    </row>
    <row r="147" spans="1:7" s="9" customFormat="1" ht="38.25" hidden="1" outlineLevel="5" x14ac:dyDescent="0.2">
      <c r="A147" s="31" t="s">
        <v>51</v>
      </c>
      <c r="B147" s="15" t="s">
        <v>315</v>
      </c>
      <c r="C147" s="32" t="s">
        <v>46</v>
      </c>
      <c r="D147" s="32">
        <v>4858.54</v>
      </c>
      <c r="E147" s="33"/>
      <c r="F147" s="26">
        <f t="shared" ref="F147:F157" si="11">+D147*E147</f>
        <v>0</v>
      </c>
      <c r="G147" s="46"/>
    </row>
    <row r="148" spans="1:7" s="9" customFormat="1" ht="51" hidden="1" outlineLevel="5" x14ac:dyDescent="0.2">
      <c r="A148" s="31" t="s">
        <v>52</v>
      </c>
      <c r="B148" s="15" t="s">
        <v>325</v>
      </c>
      <c r="C148" s="32" t="s">
        <v>46</v>
      </c>
      <c r="D148" s="32">
        <v>1938.33</v>
      </c>
      <c r="E148" s="33"/>
      <c r="F148" s="26">
        <f t="shared" si="11"/>
        <v>0</v>
      </c>
      <c r="G148" s="46"/>
    </row>
    <row r="149" spans="1:7" s="9" customFormat="1" ht="38.25" hidden="1" outlineLevel="5" x14ac:dyDescent="0.2">
      <c r="A149" s="31" t="s">
        <v>53</v>
      </c>
      <c r="B149" s="15" t="s">
        <v>316</v>
      </c>
      <c r="C149" s="32" t="s">
        <v>46</v>
      </c>
      <c r="D149" s="32">
        <v>542.5</v>
      </c>
      <c r="E149" s="33"/>
      <c r="F149" s="26">
        <f t="shared" si="11"/>
        <v>0</v>
      </c>
      <c r="G149" s="46"/>
    </row>
    <row r="150" spans="1:7" s="9" customFormat="1" ht="38.25" hidden="1" outlineLevel="5" x14ac:dyDescent="0.2">
      <c r="A150" s="31" t="s">
        <v>54</v>
      </c>
      <c r="B150" s="15" t="s">
        <v>317</v>
      </c>
      <c r="C150" s="32" t="s">
        <v>46</v>
      </c>
      <c r="D150" s="32">
        <v>1907.81</v>
      </c>
      <c r="E150" s="33"/>
      <c r="F150" s="26">
        <f t="shared" si="11"/>
        <v>0</v>
      </c>
      <c r="G150" s="46"/>
    </row>
    <row r="151" spans="1:7" s="9" customFormat="1" ht="38.25" hidden="1" outlineLevel="5" x14ac:dyDescent="0.2">
      <c r="A151" s="31" t="s">
        <v>55</v>
      </c>
      <c r="B151" s="15" t="s">
        <v>318</v>
      </c>
      <c r="C151" s="32" t="s">
        <v>46</v>
      </c>
      <c r="D151" s="32">
        <v>5416.8854400000009</v>
      </c>
      <c r="E151" s="33"/>
      <c r="F151" s="26">
        <f t="shared" si="11"/>
        <v>0</v>
      </c>
      <c r="G151" s="46"/>
    </row>
    <row r="152" spans="1:7" s="9" customFormat="1" ht="38.25" hidden="1" outlineLevel="5" x14ac:dyDescent="0.2">
      <c r="A152" s="31" t="s">
        <v>63</v>
      </c>
      <c r="B152" s="15" t="s">
        <v>326</v>
      </c>
      <c r="C152" s="32" t="s">
        <v>2</v>
      </c>
      <c r="D152" s="32">
        <v>310.61</v>
      </c>
      <c r="E152" s="33"/>
      <c r="F152" s="26">
        <f t="shared" si="11"/>
        <v>0</v>
      </c>
      <c r="G152" s="46"/>
    </row>
    <row r="153" spans="1:7" s="9" customFormat="1" ht="38.25" hidden="1" outlineLevel="5" x14ac:dyDescent="0.2">
      <c r="A153" s="31" t="s">
        <v>64</v>
      </c>
      <c r="B153" s="15" t="s">
        <v>327</v>
      </c>
      <c r="C153" s="32" t="s">
        <v>2</v>
      </c>
      <c r="D153" s="32">
        <v>443.94600000000003</v>
      </c>
      <c r="E153" s="33"/>
      <c r="F153" s="26">
        <f t="shared" si="11"/>
        <v>0</v>
      </c>
      <c r="G153" s="46"/>
    </row>
    <row r="154" spans="1:7" s="9" customFormat="1" ht="25.5" hidden="1" outlineLevel="5" x14ac:dyDescent="0.2">
      <c r="A154" s="31" t="s">
        <v>65</v>
      </c>
      <c r="B154" s="15" t="s">
        <v>328</v>
      </c>
      <c r="C154" s="32" t="s">
        <v>1</v>
      </c>
      <c r="D154" s="32">
        <v>166.75</v>
      </c>
      <c r="E154" s="33"/>
      <c r="F154" s="26">
        <f t="shared" si="11"/>
        <v>0</v>
      </c>
      <c r="G154" s="46"/>
    </row>
    <row r="155" spans="1:7" s="9" customFormat="1" ht="38.25" hidden="1" outlineLevel="5" x14ac:dyDescent="0.2">
      <c r="A155" s="31" t="s">
        <v>66</v>
      </c>
      <c r="B155" s="15" t="s">
        <v>329</v>
      </c>
      <c r="C155" s="32" t="s">
        <v>9</v>
      </c>
      <c r="D155" s="32">
        <v>59.36</v>
      </c>
      <c r="E155" s="33"/>
      <c r="F155" s="26">
        <f t="shared" si="11"/>
        <v>0</v>
      </c>
      <c r="G155" s="46"/>
    </row>
    <row r="156" spans="1:7" s="9" customFormat="1" ht="25.5" hidden="1" outlineLevel="5" x14ac:dyDescent="0.2">
      <c r="A156" s="31" t="s">
        <v>67</v>
      </c>
      <c r="B156" s="15" t="s">
        <v>330</v>
      </c>
      <c r="C156" s="32" t="s">
        <v>2</v>
      </c>
      <c r="D156" s="32">
        <v>514.91</v>
      </c>
      <c r="E156" s="33"/>
      <c r="F156" s="26">
        <f t="shared" si="11"/>
        <v>0</v>
      </c>
      <c r="G156" s="46"/>
    </row>
    <row r="157" spans="1:7" s="9" customFormat="1" ht="38.25" hidden="1" outlineLevel="5" x14ac:dyDescent="0.2">
      <c r="A157" s="31" t="s">
        <v>57</v>
      </c>
      <c r="B157" s="15" t="s">
        <v>331</v>
      </c>
      <c r="C157" s="32" t="s">
        <v>9</v>
      </c>
      <c r="D157" s="32">
        <v>100.51</v>
      </c>
      <c r="E157" s="33"/>
      <c r="F157" s="26">
        <f t="shared" si="11"/>
        <v>0</v>
      </c>
      <c r="G157" s="46"/>
    </row>
    <row r="158" spans="1:7" s="9" customFormat="1" ht="12.75" hidden="1" outlineLevel="4" x14ac:dyDescent="0.2">
      <c r="A158" s="31"/>
      <c r="B158" s="15"/>
      <c r="C158" s="32"/>
      <c r="D158" s="32"/>
      <c r="E158" s="33"/>
      <c r="F158" s="26"/>
      <c r="G158" s="46"/>
    </row>
    <row r="159" spans="1:7" s="9" customFormat="1" ht="12.75" hidden="1" outlineLevel="4" collapsed="1" x14ac:dyDescent="0.2">
      <c r="A159" s="31"/>
      <c r="B159" s="14" t="s">
        <v>333</v>
      </c>
      <c r="C159" s="32" t="s">
        <v>307</v>
      </c>
      <c r="D159" s="32"/>
      <c r="E159" s="33"/>
      <c r="F159" s="25">
        <f>SUM(F160:F165)</f>
        <v>0</v>
      </c>
      <c r="G159" s="46"/>
    </row>
    <row r="160" spans="1:7" s="9" customFormat="1" ht="25.5" hidden="1" outlineLevel="5" x14ac:dyDescent="0.2">
      <c r="A160" s="31" t="s">
        <v>68</v>
      </c>
      <c r="B160" s="15" t="s">
        <v>334</v>
      </c>
      <c r="C160" s="32" t="s">
        <v>9</v>
      </c>
      <c r="D160" s="32">
        <v>2.52</v>
      </c>
      <c r="E160" s="33"/>
      <c r="F160" s="26">
        <f t="shared" ref="F160:F165" si="12">+D160*E160</f>
        <v>0</v>
      </c>
      <c r="G160" s="46"/>
    </row>
    <row r="161" spans="1:7" s="9" customFormat="1" ht="38.25" hidden="1" outlineLevel="5" x14ac:dyDescent="0.2">
      <c r="A161" s="31" t="s">
        <v>49</v>
      </c>
      <c r="B161" s="15" t="s">
        <v>335</v>
      </c>
      <c r="C161" s="32" t="s">
        <v>9</v>
      </c>
      <c r="D161" s="32">
        <v>0.5</v>
      </c>
      <c r="E161" s="33"/>
      <c r="F161" s="26">
        <f t="shared" si="12"/>
        <v>0</v>
      </c>
      <c r="G161" s="46"/>
    </row>
    <row r="162" spans="1:7" s="9" customFormat="1" ht="25.5" hidden="1" outlineLevel="5" x14ac:dyDescent="0.2">
      <c r="A162" s="36" t="s">
        <v>50</v>
      </c>
      <c r="B162" s="15" t="s">
        <v>309</v>
      </c>
      <c r="C162" s="32" t="s">
        <v>2</v>
      </c>
      <c r="D162" s="32">
        <v>1.4</v>
      </c>
      <c r="E162" s="33"/>
      <c r="F162" s="26">
        <f t="shared" si="12"/>
        <v>0</v>
      </c>
      <c r="G162" s="46"/>
    </row>
    <row r="163" spans="1:7" s="9" customFormat="1" ht="38.25" hidden="1" outlineLevel="5" x14ac:dyDescent="0.2">
      <c r="A163" s="36" t="s">
        <v>51</v>
      </c>
      <c r="B163" s="15" t="s">
        <v>315</v>
      </c>
      <c r="C163" s="32" t="s">
        <v>46</v>
      </c>
      <c r="D163" s="32">
        <v>189.62</v>
      </c>
      <c r="E163" s="33"/>
      <c r="F163" s="26">
        <f t="shared" si="12"/>
        <v>0</v>
      </c>
      <c r="G163" s="46"/>
    </row>
    <row r="164" spans="1:7" s="9" customFormat="1" ht="38.25" hidden="1" outlineLevel="5" x14ac:dyDescent="0.2">
      <c r="A164" s="31" t="s">
        <v>69</v>
      </c>
      <c r="B164" s="15" t="s">
        <v>336</v>
      </c>
      <c r="C164" s="32" t="s">
        <v>2</v>
      </c>
      <c r="D164" s="32">
        <v>16.100000000000001</v>
      </c>
      <c r="E164" s="33"/>
      <c r="F164" s="26">
        <f t="shared" si="12"/>
        <v>0</v>
      </c>
      <c r="G164" s="46"/>
    </row>
    <row r="165" spans="1:7" s="9" customFormat="1" ht="38.25" hidden="1" outlineLevel="5" x14ac:dyDescent="0.2">
      <c r="A165" s="31" t="s">
        <v>93</v>
      </c>
      <c r="B165" s="15" t="s">
        <v>324</v>
      </c>
      <c r="C165" s="32" t="s">
        <v>9</v>
      </c>
      <c r="D165" s="32">
        <v>1.85</v>
      </c>
      <c r="E165" s="33"/>
      <c r="F165" s="26">
        <f t="shared" si="12"/>
        <v>0</v>
      </c>
      <c r="G165" s="46"/>
    </row>
    <row r="166" spans="1:7" s="9" customFormat="1" ht="12.75" hidden="1" outlineLevel="5" x14ac:dyDescent="0.2">
      <c r="A166" s="31"/>
      <c r="B166" s="15"/>
      <c r="C166" s="32"/>
      <c r="D166" s="32"/>
      <c r="E166" s="33"/>
      <c r="F166" s="26"/>
      <c r="G166" s="46"/>
    </row>
    <row r="167" spans="1:7" s="9" customFormat="1" ht="12.75" hidden="1" outlineLevel="3" x14ac:dyDescent="0.2">
      <c r="A167" s="31"/>
      <c r="B167" s="14"/>
      <c r="C167" s="32"/>
      <c r="D167" s="32"/>
      <c r="E167" s="33"/>
      <c r="F167" s="25"/>
      <c r="G167" s="46"/>
    </row>
    <row r="168" spans="1:7" s="9" customFormat="1" ht="12.75" hidden="1" outlineLevel="3" collapsed="1" x14ac:dyDescent="0.2">
      <c r="A168" s="31"/>
      <c r="B168" s="14" t="s">
        <v>595</v>
      </c>
      <c r="C168" s="32" t="s">
        <v>307</v>
      </c>
      <c r="D168" s="32"/>
      <c r="E168" s="33"/>
      <c r="F168" s="25">
        <f>+F169+F178</f>
        <v>0</v>
      </c>
      <c r="G168" s="46"/>
    </row>
    <row r="169" spans="1:7" s="9" customFormat="1" ht="12.75" hidden="1" outlineLevel="4" collapsed="1" x14ac:dyDescent="0.2">
      <c r="A169" s="31"/>
      <c r="B169" s="14" t="s">
        <v>297</v>
      </c>
      <c r="C169" s="32" t="s">
        <v>307</v>
      </c>
      <c r="D169" s="32"/>
      <c r="E169" s="33"/>
      <c r="F169" s="25">
        <f>SUM(F170:F175)</f>
        <v>0</v>
      </c>
      <c r="G169" s="46"/>
    </row>
    <row r="170" spans="1:7" s="9" customFormat="1" ht="38.25" hidden="1" outlineLevel="5" x14ac:dyDescent="0.2">
      <c r="A170" s="31" t="s">
        <v>51</v>
      </c>
      <c r="B170" s="15" t="s">
        <v>315</v>
      </c>
      <c r="C170" s="32" t="s">
        <v>46</v>
      </c>
      <c r="D170" s="32">
        <v>2609.3200000000002</v>
      </c>
      <c r="E170" s="33"/>
      <c r="F170" s="26">
        <f t="shared" ref="F170:F175" si="13">+D170*E170</f>
        <v>0</v>
      </c>
      <c r="G170" s="46"/>
    </row>
    <row r="171" spans="1:7" s="9" customFormat="1" ht="38.25" hidden="1" outlineLevel="5" x14ac:dyDescent="0.2">
      <c r="A171" s="31" t="s">
        <v>53</v>
      </c>
      <c r="B171" s="15" t="s">
        <v>316</v>
      </c>
      <c r="C171" s="32" t="s">
        <v>46</v>
      </c>
      <c r="D171" s="32">
        <v>471.2</v>
      </c>
      <c r="E171" s="33"/>
      <c r="F171" s="26">
        <f t="shared" si="13"/>
        <v>0</v>
      </c>
      <c r="G171" s="46"/>
    </row>
    <row r="172" spans="1:7" s="9" customFormat="1" ht="38.25" hidden="1" outlineLevel="5" x14ac:dyDescent="0.2">
      <c r="A172" s="31" t="s">
        <v>54</v>
      </c>
      <c r="B172" s="15" t="s">
        <v>317</v>
      </c>
      <c r="C172" s="32" t="s">
        <v>46</v>
      </c>
      <c r="D172" s="32">
        <v>1870.9528</v>
      </c>
      <c r="E172" s="33"/>
      <c r="F172" s="26">
        <f t="shared" si="13"/>
        <v>0</v>
      </c>
      <c r="G172" s="46"/>
    </row>
    <row r="173" spans="1:7" s="9" customFormat="1" ht="38.25" hidden="1" outlineLevel="5" x14ac:dyDescent="0.2">
      <c r="A173" s="31" t="s">
        <v>55</v>
      </c>
      <c r="B173" s="15" t="s">
        <v>318</v>
      </c>
      <c r="C173" s="32" t="s">
        <v>46</v>
      </c>
      <c r="D173" s="32">
        <v>1945.1136000000001</v>
      </c>
      <c r="E173" s="33"/>
      <c r="F173" s="26">
        <f t="shared" si="13"/>
        <v>0</v>
      </c>
      <c r="G173" s="46"/>
    </row>
    <row r="174" spans="1:7" s="9" customFormat="1" ht="25.5" hidden="1" outlineLevel="5" x14ac:dyDescent="0.2">
      <c r="A174" s="31" t="s">
        <v>62</v>
      </c>
      <c r="B174" s="15" t="s">
        <v>323</v>
      </c>
      <c r="C174" s="32" t="s">
        <v>2</v>
      </c>
      <c r="D174" s="32">
        <v>231.65999999999997</v>
      </c>
      <c r="E174" s="33"/>
      <c r="F174" s="26">
        <f t="shared" si="13"/>
        <v>0</v>
      </c>
      <c r="G174" s="46"/>
    </row>
    <row r="175" spans="1:7" s="9" customFormat="1" ht="38.25" hidden="1" outlineLevel="5" x14ac:dyDescent="0.2">
      <c r="A175" s="31" t="s">
        <v>93</v>
      </c>
      <c r="B175" s="15" t="s">
        <v>324</v>
      </c>
      <c r="C175" s="32" t="s">
        <v>9</v>
      </c>
      <c r="D175" s="32">
        <v>27.885000000000002</v>
      </c>
      <c r="E175" s="33"/>
      <c r="F175" s="26">
        <f t="shared" si="13"/>
        <v>0</v>
      </c>
      <c r="G175" s="46"/>
    </row>
    <row r="176" spans="1:7" s="9" customFormat="1" ht="12.75" hidden="1" outlineLevel="5" x14ac:dyDescent="0.2">
      <c r="A176" s="31"/>
      <c r="B176" s="15"/>
      <c r="C176" s="32"/>
      <c r="D176" s="32"/>
      <c r="E176" s="33"/>
      <c r="F176" s="26"/>
      <c r="G176" s="46"/>
    </row>
    <row r="177" spans="1:7" s="9" customFormat="1" ht="12.75" hidden="1" outlineLevel="4" x14ac:dyDescent="0.2">
      <c r="A177" s="31"/>
      <c r="B177" s="15"/>
      <c r="C177" s="32"/>
      <c r="D177" s="32"/>
      <c r="E177" s="33"/>
      <c r="F177" s="26"/>
      <c r="G177" s="46"/>
    </row>
    <row r="178" spans="1:7" s="9" customFormat="1" ht="12.75" hidden="1" outlineLevel="4" collapsed="1" x14ac:dyDescent="0.2">
      <c r="A178" s="36"/>
      <c r="B178" s="14" t="s">
        <v>337</v>
      </c>
      <c r="C178" s="34" t="s">
        <v>307</v>
      </c>
      <c r="D178" s="32"/>
      <c r="E178" s="33"/>
      <c r="F178" s="25">
        <f>SUM(F179:F189)</f>
        <v>0</v>
      </c>
      <c r="G178" s="46"/>
    </row>
    <row r="179" spans="1:7" s="9" customFormat="1" ht="38.25" hidden="1" outlineLevel="5" x14ac:dyDescent="0.2">
      <c r="A179" s="31" t="s">
        <v>51</v>
      </c>
      <c r="B179" s="15" t="s">
        <v>315</v>
      </c>
      <c r="C179" s="32" t="s">
        <v>46</v>
      </c>
      <c r="D179" s="32">
        <v>4533.99</v>
      </c>
      <c r="E179" s="33"/>
      <c r="F179" s="26">
        <f t="shared" ref="F179:F189" si="14">+D179*E179</f>
        <v>0</v>
      </c>
      <c r="G179" s="46"/>
    </row>
    <row r="180" spans="1:7" s="9" customFormat="1" ht="51" hidden="1" outlineLevel="5" x14ac:dyDescent="0.2">
      <c r="A180" s="31" t="s">
        <v>52</v>
      </c>
      <c r="B180" s="15" t="s">
        <v>325</v>
      </c>
      <c r="C180" s="32" t="s">
        <v>46</v>
      </c>
      <c r="D180" s="32">
        <v>1845.4</v>
      </c>
      <c r="E180" s="33"/>
      <c r="F180" s="26">
        <f t="shared" si="14"/>
        <v>0</v>
      </c>
      <c r="G180" s="46"/>
    </row>
    <row r="181" spans="1:7" s="9" customFormat="1" ht="38.25" hidden="1" outlineLevel="5" x14ac:dyDescent="0.2">
      <c r="A181" s="31" t="s">
        <v>53</v>
      </c>
      <c r="B181" s="15" t="s">
        <v>316</v>
      </c>
      <c r="C181" s="32" t="s">
        <v>46</v>
      </c>
      <c r="D181" s="32">
        <v>1045.6300000000001</v>
      </c>
      <c r="E181" s="33"/>
      <c r="F181" s="26">
        <f t="shared" si="14"/>
        <v>0</v>
      </c>
      <c r="G181" s="46"/>
    </row>
    <row r="182" spans="1:7" s="9" customFormat="1" ht="38.25" hidden="1" outlineLevel="5" x14ac:dyDescent="0.2">
      <c r="A182" s="31" t="s">
        <v>54</v>
      </c>
      <c r="B182" s="15" t="s">
        <v>317</v>
      </c>
      <c r="C182" s="32" t="s">
        <v>46</v>
      </c>
      <c r="D182" s="32">
        <v>2084.19</v>
      </c>
      <c r="E182" s="33"/>
      <c r="F182" s="26">
        <f t="shared" si="14"/>
        <v>0</v>
      </c>
      <c r="G182" s="46"/>
    </row>
    <row r="183" spans="1:7" s="9" customFormat="1" ht="38.25" hidden="1" outlineLevel="5" x14ac:dyDescent="0.2">
      <c r="A183" s="31" t="s">
        <v>55</v>
      </c>
      <c r="B183" s="15" t="s">
        <v>318</v>
      </c>
      <c r="C183" s="32" t="s">
        <v>46</v>
      </c>
      <c r="D183" s="32">
        <v>1460.27</v>
      </c>
      <c r="E183" s="33"/>
      <c r="F183" s="26">
        <f t="shared" si="14"/>
        <v>0</v>
      </c>
      <c r="G183" s="46"/>
    </row>
    <row r="184" spans="1:7" s="9" customFormat="1" ht="38.25" hidden="1" outlineLevel="5" x14ac:dyDescent="0.2">
      <c r="A184" s="31" t="s">
        <v>63</v>
      </c>
      <c r="B184" s="15" t="s">
        <v>326</v>
      </c>
      <c r="C184" s="32" t="s">
        <v>2</v>
      </c>
      <c r="D184" s="32">
        <v>306.18399999999991</v>
      </c>
      <c r="E184" s="33"/>
      <c r="F184" s="26">
        <f t="shared" si="14"/>
        <v>0</v>
      </c>
      <c r="G184" s="46"/>
    </row>
    <row r="185" spans="1:7" s="9" customFormat="1" ht="38.25" hidden="1" outlineLevel="5" x14ac:dyDescent="0.2">
      <c r="A185" s="31" t="s">
        <v>64</v>
      </c>
      <c r="B185" s="15" t="s">
        <v>327</v>
      </c>
      <c r="C185" s="32" t="s">
        <v>2</v>
      </c>
      <c r="D185" s="32">
        <v>574.4079999999999</v>
      </c>
      <c r="E185" s="33"/>
      <c r="F185" s="26">
        <f t="shared" si="14"/>
        <v>0</v>
      </c>
      <c r="G185" s="46"/>
    </row>
    <row r="186" spans="1:7" s="9" customFormat="1" ht="25.5" hidden="1" outlineLevel="5" x14ac:dyDescent="0.2">
      <c r="A186" s="31" t="s">
        <v>65</v>
      </c>
      <c r="B186" s="15" t="s">
        <v>328</v>
      </c>
      <c r="C186" s="32" t="s">
        <v>1</v>
      </c>
      <c r="D186" s="32">
        <v>174.2</v>
      </c>
      <c r="E186" s="33"/>
      <c r="F186" s="26">
        <f t="shared" si="14"/>
        <v>0</v>
      </c>
      <c r="G186" s="46"/>
    </row>
    <row r="187" spans="1:7" s="9" customFormat="1" ht="38.25" hidden="1" outlineLevel="5" x14ac:dyDescent="0.2">
      <c r="A187" s="31" t="s">
        <v>66</v>
      </c>
      <c r="B187" s="15" t="s">
        <v>329</v>
      </c>
      <c r="C187" s="32" t="s">
        <v>9</v>
      </c>
      <c r="D187" s="32">
        <v>58.104000000000006</v>
      </c>
      <c r="E187" s="33"/>
      <c r="F187" s="26">
        <f t="shared" si="14"/>
        <v>0</v>
      </c>
      <c r="G187" s="46"/>
    </row>
    <row r="188" spans="1:7" s="9" customFormat="1" ht="25.5" hidden="1" outlineLevel="5" x14ac:dyDescent="0.2">
      <c r="A188" s="31" t="s">
        <v>67</v>
      </c>
      <c r="B188" s="15" t="s">
        <v>330</v>
      </c>
      <c r="C188" s="32" t="s">
        <v>2</v>
      </c>
      <c r="D188" s="32">
        <v>546.21699999999998</v>
      </c>
      <c r="E188" s="33"/>
      <c r="F188" s="26">
        <f t="shared" si="14"/>
        <v>0</v>
      </c>
      <c r="G188" s="46"/>
    </row>
    <row r="189" spans="1:7" s="9" customFormat="1" ht="38.25" hidden="1" outlineLevel="5" x14ac:dyDescent="0.2">
      <c r="A189" s="31" t="s">
        <v>57</v>
      </c>
      <c r="B189" s="15" t="s">
        <v>331</v>
      </c>
      <c r="C189" s="32" t="s">
        <v>9</v>
      </c>
      <c r="D189" s="32">
        <v>138.32104999999999</v>
      </c>
      <c r="E189" s="33"/>
      <c r="F189" s="26">
        <f t="shared" si="14"/>
        <v>0</v>
      </c>
      <c r="G189" s="46"/>
    </row>
    <row r="190" spans="1:7" s="9" customFormat="1" ht="12.75" hidden="1" outlineLevel="5" x14ac:dyDescent="0.2">
      <c r="A190" s="31"/>
      <c r="B190" s="15"/>
      <c r="C190" s="32"/>
      <c r="D190" s="32"/>
      <c r="E190" s="33"/>
      <c r="F190" s="26"/>
      <c r="G190" s="46"/>
    </row>
    <row r="191" spans="1:7" s="9" customFormat="1" ht="12.75" hidden="1" outlineLevel="3" x14ac:dyDescent="0.2">
      <c r="A191" s="31"/>
      <c r="B191" s="14"/>
      <c r="C191" s="32"/>
      <c r="D191" s="32"/>
      <c r="E191" s="33"/>
      <c r="F191" s="25"/>
      <c r="G191" s="46"/>
    </row>
    <row r="192" spans="1:7" s="9" customFormat="1" ht="12.75" hidden="1" outlineLevel="3" collapsed="1" x14ac:dyDescent="0.2">
      <c r="A192" s="31"/>
      <c r="B192" s="14" t="s">
        <v>36</v>
      </c>
      <c r="C192" s="32" t="s">
        <v>307</v>
      </c>
      <c r="D192" s="32"/>
      <c r="E192" s="33"/>
      <c r="F192" s="25">
        <f>+F193+F199</f>
        <v>0</v>
      </c>
      <c r="G192" s="46"/>
    </row>
    <row r="193" spans="1:7" s="9" customFormat="1" ht="12.75" hidden="1" outlineLevel="4" collapsed="1" x14ac:dyDescent="0.2">
      <c r="A193" s="31"/>
      <c r="B193" s="14" t="s">
        <v>297</v>
      </c>
      <c r="C193" s="34" t="s">
        <v>307</v>
      </c>
      <c r="D193" s="32"/>
      <c r="E193" s="33"/>
      <c r="F193" s="25">
        <f>SUM(F194:F197)</f>
        <v>0</v>
      </c>
      <c r="G193" s="46"/>
    </row>
    <row r="194" spans="1:7" s="9" customFormat="1" ht="38.25" hidden="1" outlineLevel="5" x14ac:dyDescent="0.2">
      <c r="A194" s="31" t="s">
        <v>51</v>
      </c>
      <c r="B194" s="15" t="s">
        <v>315</v>
      </c>
      <c r="C194" s="32" t="s">
        <v>46</v>
      </c>
      <c r="D194" s="32">
        <v>141.30000000000001</v>
      </c>
      <c r="E194" s="33"/>
      <c r="F194" s="26">
        <f>+D194*E194</f>
        <v>0</v>
      </c>
      <c r="G194" s="46"/>
    </row>
    <row r="195" spans="1:7" s="9" customFormat="1" ht="51" hidden="1" outlineLevel="5" x14ac:dyDescent="0.2">
      <c r="A195" s="31" t="s">
        <v>52</v>
      </c>
      <c r="B195" s="15" t="s">
        <v>325</v>
      </c>
      <c r="C195" s="32" t="s">
        <v>46</v>
      </c>
      <c r="D195" s="32">
        <v>230.42</v>
      </c>
      <c r="E195" s="33"/>
      <c r="F195" s="26">
        <f>+D195*E195</f>
        <v>0</v>
      </c>
      <c r="G195" s="46"/>
    </row>
    <row r="196" spans="1:7" s="9" customFormat="1" ht="25.5" hidden="1" outlineLevel="5" x14ac:dyDescent="0.2">
      <c r="A196" s="31" t="s">
        <v>62</v>
      </c>
      <c r="B196" s="15" t="s">
        <v>323</v>
      </c>
      <c r="C196" s="32" t="s">
        <v>2</v>
      </c>
      <c r="D196" s="32">
        <v>28.26</v>
      </c>
      <c r="E196" s="33"/>
      <c r="F196" s="26">
        <f>+D196*E196</f>
        <v>0</v>
      </c>
      <c r="G196" s="46"/>
    </row>
    <row r="197" spans="1:7" s="9" customFormat="1" ht="38.25" hidden="1" outlineLevel="5" x14ac:dyDescent="0.2">
      <c r="A197" s="31" t="s">
        <v>93</v>
      </c>
      <c r="B197" s="15" t="s">
        <v>324</v>
      </c>
      <c r="C197" s="32" t="s">
        <v>9</v>
      </c>
      <c r="D197" s="32">
        <v>1.77</v>
      </c>
      <c r="E197" s="33"/>
      <c r="F197" s="26">
        <f>+D197*E197</f>
        <v>0</v>
      </c>
      <c r="G197" s="46"/>
    </row>
    <row r="198" spans="1:7" s="9" customFormat="1" ht="12.75" hidden="1" outlineLevel="4" x14ac:dyDescent="0.2">
      <c r="A198" s="36"/>
      <c r="B198" s="15" t="s">
        <v>307</v>
      </c>
      <c r="C198" s="34" t="s">
        <v>307</v>
      </c>
      <c r="D198" s="32"/>
      <c r="E198" s="33"/>
      <c r="F198" s="26"/>
      <c r="G198" s="46"/>
    </row>
    <row r="199" spans="1:7" s="9" customFormat="1" ht="12.75" hidden="1" outlineLevel="4" collapsed="1" x14ac:dyDescent="0.2">
      <c r="A199" s="36"/>
      <c r="B199" s="14" t="s">
        <v>332</v>
      </c>
      <c r="C199" s="34" t="s">
        <v>307</v>
      </c>
      <c r="D199" s="32"/>
      <c r="E199" s="33"/>
      <c r="F199" s="25">
        <f>SUM(F200:F207)</f>
        <v>0</v>
      </c>
      <c r="G199" s="46"/>
    </row>
    <row r="200" spans="1:7" s="9" customFormat="1" ht="38.25" hidden="1" outlineLevel="5" x14ac:dyDescent="0.2">
      <c r="A200" s="31" t="s">
        <v>51</v>
      </c>
      <c r="B200" s="15" t="s">
        <v>315</v>
      </c>
      <c r="C200" s="32" t="s">
        <v>46</v>
      </c>
      <c r="D200" s="32">
        <v>280.62</v>
      </c>
      <c r="E200" s="33"/>
      <c r="F200" s="26">
        <f t="shared" ref="F200:F207" si="15">+D200*E200</f>
        <v>0</v>
      </c>
      <c r="G200" s="46"/>
    </row>
    <row r="201" spans="1:7" s="9" customFormat="1" ht="51" hidden="1" outlineLevel="5" x14ac:dyDescent="0.2">
      <c r="A201" s="31" t="s">
        <v>52</v>
      </c>
      <c r="B201" s="15" t="s">
        <v>325</v>
      </c>
      <c r="C201" s="32" t="s">
        <v>46</v>
      </c>
      <c r="D201" s="32">
        <v>52.49</v>
      </c>
      <c r="E201" s="33"/>
      <c r="F201" s="26">
        <f t="shared" si="15"/>
        <v>0</v>
      </c>
      <c r="G201" s="46"/>
    </row>
    <row r="202" spans="1:7" s="9" customFormat="1" ht="38.25" hidden="1" outlineLevel="5" x14ac:dyDescent="0.2">
      <c r="A202" s="31" t="s">
        <v>53</v>
      </c>
      <c r="B202" s="15" t="s">
        <v>316</v>
      </c>
      <c r="C202" s="32" t="s">
        <v>46</v>
      </c>
      <c r="D202" s="32">
        <v>85.18</v>
      </c>
      <c r="E202" s="33"/>
      <c r="F202" s="26">
        <f t="shared" si="15"/>
        <v>0</v>
      </c>
      <c r="G202" s="46"/>
    </row>
    <row r="203" spans="1:7" s="9" customFormat="1" ht="38.25" hidden="1" outlineLevel="5" x14ac:dyDescent="0.2">
      <c r="A203" s="31" t="s">
        <v>64</v>
      </c>
      <c r="B203" s="15" t="s">
        <v>327</v>
      </c>
      <c r="C203" s="32" t="s">
        <v>2</v>
      </c>
      <c r="D203" s="32">
        <v>40.76</v>
      </c>
      <c r="E203" s="33"/>
      <c r="F203" s="26">
        <f t="shared" si="15"/>
        <v>0</v>
      </c>
      <c r="G203" s="46"/>
    </row>
    <row r="204" spans="1:7" s="9" customFormat="1" ht="25.5" hidden="1" outlineLevel="5" x14ac:dyDescent="0.2">
      <c r="A204" s="31" t="s">
        <v>65</v>
      </c>
      <c r="B204" s="15" t="s">
        <v>328</v>
      </c>
      <c r="C204" s="32" t="s">
        <v>1</v>
      </c>
      <c r="D204" s="32">
        <v>25.76</v>
      </c>
      <c r="E204" s="33"/>
      <c r="F204" s="26">
        <f t="shared" si="15"/>
        <v>0</v>
      </c>
      <c r="G204" s="46"/>
    </row>
    <row r="205" spans="1:7" s="9" customFormat="1" ht="38.25" hidden="1" outlineLevel="5" x14ac:dyDescent="0.2">
      <c r="A205" s="31" t="s">
        <v>66</v>
      </c>
      <c r="B205" s="15" t="s">
        <v>670</v>
      </c>
      <c r="C205" s="32" t="s">
        <v>9</v>
      </c>
      <c r="D205" s="32">
        <v>0.86</v>
      </c>
      <c r="E205" s="33"/>
      <c r="F205" s="26">
        <f t="shared" si="15"/>
        <v>0</v>
      </c>
      <c r="G205" s="46"/>
    </row>
    <row r="206" spans="1:7" s="9" customFormat="1" ht="25.5" hidden="1" outlineLevel="5" x14ac:dyDescent="0.2">
      <c r="A206" s="31" t="s">
        <v>67</v>
      </c>
      <c r="B206" s="15" t="s">
        <v>330</v>
      </c>
      <c r="C206" s="32" t="s">
        <v>2</v>
      </c>
      <c r="D206" s="32">
        <v>37.18</v>
      </c>
      <c r="E206" s="33"/>
      <c r="F206" s="26">
        <f t="shared" si="15"/>
        <v>0</v>
      </c>
      <c r="G206" s="46"/>
    </row>
    <row r="207" spans="1:7" s="9" customFormat="1" ht="38.25" hidden="1" outlineLevel="5" x14ac:dyDescent="0.2">
      <c r="A207" s="31" t="s">
        <v>57</v>
      </c>
      <c r="B207" s="15" t="s">
        <v>331</v>
      </c>
      <c r="C207" s="32" t="s">
        <v>9</v>
      </c>
      <c r="D207" s="32">
        <v>5.57</v>
      </c>
      <c r="E207" s="33"/>
      <c r="F207" s="26">
        <f t="shared" si="15"/>
        <v>0</v>
      </c>
      <c r="G207" s="46"/>
    </row>
    <row r="208" spans="1:7" s="9" customFormat="1" ht="12.75" hidden="1" outlineLevel="4" x14ac:dyDescent="0.2">
      <c r="A208" s="31"/>
      <c r="B208" s="15"/>
      <c r="C208" s="32"/>
      <c r="D208" s="32"/>
      <c r="E208" s="33"/>
      <c r="F208" s="26"/>
      <c r="G208" s="46"/>
    </row>
    <row r="209" spans="1:7" s="9" customFormat="1" ht="12.75" hidden="1" outlineLevel="3" x14ac:dyDescent="0.2">
      <c r="A209" s="31"/>
      <c r="B209" s="14"/>
      <c r="C209" s="32"/>
      <c r="D209" s="32"/>
      <c r="E209" s="33"/>
      <c r="F209" s="25"/>
      <c r="G209" s="46"/>
    </row>
    <row r="210" spans="1:7" s="9" customFormat="1" ht="12.75" hidden="1" outlineLevel="3" collapsed="1" x14ac:dyDescent="0.2">
      <c r="A210" s="31"/>
      <c r="B210" s="14" t="s">
        <v>13</v>
      </c>
      <c r="C210" s="32" t="s">
        <v>307</v>
      </c>
      <c r="D210" s="32"/>
      <c r="E210" s="33"/>
      <c r="F210" s="25">
        <f>F211</f>
        <v>0</v>
      </c>
      <c r="G210" s="46"/>
    </row>
    <row r="211" spans="1:7" s="9" customFormat="1" ht="12.75" hidden="1" outlineLevel="4" collapsed="1" x14ac:dyDescent="0.2">
      <c r="A211" s="36"/>
      <c r="B211" s="14" t="s">
        <v>332</v>
      </c>
      <c r="C211" s="34" t="s">
        <v>307</v>
      </c>
      <c r="D211" s="32"/>
      <c r="E211" s="33"/>
      <c r="F211" s="25">
        <f>SUM(F212:F218)</f>
        <v>0</v>
      </c>
      <c r="G211" s="46"/>
    </row>
    <row r="212" spans="1:7" s="9" customFormat="1" ht="38.25" hidden="1" outlineLevel="5" x14ac:dyDescent="0.2">
      <c r="A212" s="31" t="s">
        <v>51</v>
      </c>
      <c r="B212" s="15" t="s">
        <v>315</v>
      </c>
      <c r="C212" s="32" t="s">
        <v>46</v>
      </c>
      <c r="D212" s="32">
        <v>205.87</v>
      </c>
      <c r="E212" s="33"/>
      <c r="F212" s="26">
        <f t="shared" ref="F212:F218" si="16">+D212*E212</f>
        <v>0</v>
      </c>
      <c r="G212" s="46"/>
    </row>
    <row r="213" spans="1:7" s="9" customFormat="1" ht="51" hidden="1" outlineLevel="5" x14ac:dyDescent="0.2">
      <c r="A213" s="31" t="s">
        <v>52</v>
      </c>
      <c r="B213" s="15" t="s">
        <v>325</v>
      </c>
      <c r="C213" s="32" t="s">
        <v>46</v>
      </c>
      <c r="D213" s="32">
        <v>41.52</v>
      </c>
      <c r="E213" s="33"/>
      <c r="F213" s="26">
        <f t="shared" si="16"/>
        <v>0</v>
      </c>
      <c r="G213" s="46"/>
    </row>
    <row r="214" spans="1:7" s="9" customFormat="1" ht="38.25" hidden="1" outlineLevel="5" x14ac:dyDescent="0.2">
      <c r="A214" s="31" t="s">
        <v>64</v>
      </c>
      <c r="B214" s="15" t="s">
        <v>327</v>
      </c>
      <c r="C214" s="32" t="s">
        <v>2</v>
      </c>
      <c r="D214" s="32">
        <v>28.09</v>
      </c>
      <c r="E214" s="33"/>
      <c r="F214" s="26">
        <f t="shared" si="16"/>
        <v>0</v>
      </c>
      <c r="G214" s="46"/>
    </row>
    <row r="215" spans="1:7" s="9" customFormat="1" ht="25.5" hidden="1" outlineLevel="5" x14ac:dyDescent="0.2">
      <c r="A215" s="31" t="s">
        <v>65</v>
      </c>
      <c r="B215" s="15" t="s">
        <v>328</v>
      </c>
      <c r="C215" s="32" t="s">
        <v>1</v>
      </c>
      <c r="D215" s="32">
        <v>21.2</v>
      </c>
      <c r="E215" s="33"/>
      <c r="F215" s="26">
        <f t="shared" si="16"/>
        <v>0</v>
      </c>
      <c r="G215" s="46"/>
    </row>
    <row r="216" spans="1:7" s="9" customFormat="1" ht="38.25" hidden="1" outlineLevel="5" x14ac:dyDescent="0.2">
      <c r="A216" s="31" t="s">
        <v>66</v>
      </c>
      <c r="B216" s="15" t="s">
        <v>670</v>
      </c>
      <c r="C216" s="32" t="s">
        <v>9</v>
      </c>
      <c r="D216" s="32">
        <v>0.86</v>
      </c>
      <c r="E216" s="33"/>
      <c r="F216" s="26">
        <f t="shared" si="16"/>
        <v>0</v>
      </c>
      <c r="G216" s="46"/>
    </row>
    <row r="217" spans="1:7" s="9" customFormat="1" ht="25.5" hidden="1" outlineLevel="5" x14ac:dyDescent="0.2">
      <c r="A217" s="31" t="s">
        <v>67</v>
      </c>
      <c r="B217" s="15" t="s">
        <v>330</v>
      </c>
      <c r="C217" s="32" t="s">
        <v>2</v>
      </c>
      <c r="D217" s="32">
        <v>28.09</v>
      </c>
      <c r="E217" s="33"/>
      <c r="F217" s="26">
        <f t="shared" si="16"/>
        <v>0</v>
      </c>
      <c r="G217" s="46"/>
    </row>
    <row r="218" spans="1:7" s="9" customFormat="1" ht="38.25" hidden="1" outlineLevel="5" x14ac:dyDescent="0.2">
      <c r="A218" s="31" t="s">
        <v>57</v>
      </c>
      <c r="B218" s="15" t="s">
        <v>331</v>
      </c>
      <c r="C218" s="32" t="s">
        <v>9</v>
      </c>
      <c r="D218" s="32">
        <v>3.39</v>
      </c>
      <c r="E218" s="33"/>
      <c r="F218" s="26">
        <f t="shared" si="16"/>
        <v>0</v>
      </c>
      <c r="G218" s="46"/>
    </row>
    <row r="219" spans="1:7" s="9" customFormat="1" ht="12.75" hidden="1" outlineLevel="4" x14ac:dyDescent="0.2">
      <c r="A219" s="31"/>
      <c r="B219" s="15"/>
      <c r="C219" s="32"/>
      <c r="D219" s="32"/>
      <c r="E219" s="33"/>
      <c r="F219" s="26"/>
      <c r="G219" s="46"/>
    </row>
    <row r="220" spans="1:7" s="9" customFormat="1" ht="12.75" hidden="1" outlineLevel="3" x14ac:dyDescent="0.2">
      <c r="A220" s="31"/>
      <c r="B220" s="14"/>
      <c r="C220" s="32"/>
      <c r="D220" s="32"/>
      <c r="E220" s="33"/>
      <c r="F220" s="25"/>
      <c r="G220" s="46"/>
    </row>
    <row r="221" spans="1:7" s="9" customFormat="1" ht="12.75" hidden="1" outlineLevel="3" collapsed="1" x14ac:dyDescent="0.2">
      <c r="A221" s="31"/>
      <c r="B221" s="14" t="s">
        <v>592</v>
      </c>
      <c r="C221" s="32" t="s">
        <v>307</v>
      </c>
      <c r="D221" s="32"/>
      <c r="E221" s="33"/>
      <c r="F221" s="25">
        <f>+F222</f>
        <v>0</v>
      </c>
      <c r="G221" s="46"/>
    </row>
    <row r="222" spans="1:7" s="9" customFormat="1" ht="12.75" hidden="1" outlineLevel="4" collapsed="1" x14ac:dyDescent="0.2">
      <c r="A222" s="36"/>
      <c r="B222" s="14" t="s">
        <v>332</v>
      </c>
      <c r="C222" s="34" t="s">
        <v>307</v>
      </c>
      <c r="D222" s="32"/>
      <c r="E222" s="33"/>
      <c r="F222" s="25">
        <f>SUM(F223:F229)</f>
        <v>0</v>
      </c>
      <c r="G222" s="46"/>
    </row>
    <row r="223" spans="1:7" s="9" customFormat="1" ht="38.25" hidden="1" outlineLevel="5" x14ac:dyDescent="0.2">
      <c r="A223" s="31" t="s">
        <v>51</v>
      </c>
      <c r="B223" s="15" t="s">
        <v>315</v>
      </c>
      <c r="C223" s="32" t="s">
        <v>46</v>
      </c>
      <c r="D223" s="32">
        <v>92.86</v>
      </c>
      <c r="E223" s="33"/>
      <c r="F223" s="26">
        <f t="shared" ref="F223:F229" si="17">+D223*E223</f>
        <v>0</v>
      </c>
      <c r="G223" s="46"/>
    </row>
    <row r="224" spans="1:7" s="9" customFormat="1" ht="51" hidden="1" outlineLevel="5" x14ac:dyDescent="0.2">
      <c r="A224" s="31" t="s">
        <v>52</v>
      </c>
      <c r="B224" s="15" t="s">
        <v>325</v>
      </c>
      <c r="C224" s="32" t="s">
        <v>46</v>
      </c>
      <c r="D224" s="32">
        <v>30.598679999999995</v>
      </c>
      <c r="E224" s="33"/>
      <c r="F224" s="26">
        <f t="shared" si="17"/>
        <v>0</v>
      </c>
      <c r="G224" s="46"/>
    </row>
    <row r="225" spans="1:7" s="9" customFormat="1" ht="38.25" hidden="1" outlineLevel="5" x14ac:dyDescent="0.2">
      <c r="A225" s="31" t="s">
        <v>64</v>
      </c>
      <c r="B225" s="15" t="s">
        <v>327</v>
      </c>
      <c r="C225" s="32" t="s">
        <v>2</v>
      </c>
      <c r="D225" s="32">
        <v>13.97945</v>
      </c>
      <c r="E225" s="33"/>
      <c r="F225" s="26">
        <f t="shared" si="17"/>
        <v>0</v>
      </c>
      <c r="G225" s="46"/>
    </row>
    <row r="226" spans="1:7" s="9" customFormat="1" ht="25.5" hidden="1" outlineLevel="5" x14ac:dyDescent="0.2">
      <c r="A226" s="31" t="s">
        <v>65</v>
      </c>
      <c r="B226" s="15" t="s">
        <v>328</v>
      </c>
      <c r="C226" s="32" t="s">
        <v>1</v>
      </c>
      <c r="D226" s="32">
        <v>15.21</v>
      </c>
      <c r="E226" s="33"/>
      <c r="F226" s="26">
        <f t="shared" si="17"/>
        <v>0</v>
      </c>
      <c r="G226" s="46"/>
    </row>
    <row r="227" spans="1:7" s="9" customFormat="1" ht="38.25" hidden="1" outlineLevel="5" x14ac:dyDescent="0.2">
      <c r="A227" s="31" t="s">
        <v>66</v>
      </c>
      <c r="B227" s="15" t="s">
        <v>670</v>
      </c>
      <c r="C227" s="32" t="s">
        <v>9</v>
      </c>
      <c r="D227" s="32">
        <v>0.30599999999999999</v>
      </c>
      <c r="E227" s="33"/>
      <c r="F227" s="26">
        <f t="shared" si="17"/>
        <v>0</v>
      </c>
      <c r="G227" s="46"/>
    </row>
    <row r="228" spans="1:7" s="9" customFormat="1" ht="25.5" hidden="1" outlineLevel="5" x14ac:dyDescent="0.2">
      <c r="A228" s="31" t="s">
        <v>67</v>
      </c>
      <c r="B228" s="15" t="s">
        <v>330</v>
      </c>
      <c r="C228" s="32" t="s">
        <v>2</v>
      </c>
      <c r="D228" s="32">
        <v>13.97945</v>
      </c>
      <c r="E228" s="33"/>
      <c r="F228" s="26">
        <f t="shared" si="17"/>
        <v>0</v>
      </c>
      <c r="G228" s="46"/>
    </row>
    <row r="229" spans="1:7" s="9" customFormat="1" ht="38.25" hidden="1" outlineLevel="5" x14ac:dyDescent="0.2">
      <c r="A229" s="31" t="s">
        <v>57</v>
      </c>
      <c r="B229" s="15" t="s">
        <v>331</v>
      </c>
      <c r="C229" s="32" t="s">
        <v>9</v>
      </c>
      <c r="D229" s="32">
        <v>1.5410725000000003</v>
      </c>
      <c r="E229" s="33"/>
      <c r="F229" s="26">
        <f t="shared" si="17"/>
        <v>0</v>
      </c>
      <c r="G229" s="46"/>
    </row>
    <row r="230" spans="1:7" s="9" customFormat="1" ht="12.75" hidden="1" outlineLevel="4" x14ac:dyDescent="0.2">
      <c r="A230" s="31"/>
      <c r="B230" s="15"/>
      <c r="C230" s="32"/>
      <c r="D230" s="32"/>
      <c r="E230" s="33"/>
      <c r="F230" s="26"/>
      <c r="G230" s="46"/>
    </row>
    <row r="231" spans="1:7" s="9" customFormat="1" ht="12.75" hidden="1" outlineLevel="2" x14ac:dyDescent="0.2">
      <c r="A231" s="31"/>
      <c r="B231" s="14"/>
      <c r="C231" s="32"/>
      <c r="D231" s="32"/>
      <c r="E231" s="33"/>
      <c r="F231" s="25"/>
      <c r="G231" s="46"/>
    </row>
    <row r="232" spans="1:7" s="9" customFormat="1" ht="12.75" hidden="1" outlineLevel="2" collapsed="1" x14ac:dyDescent="0.2">
      <c r="A232" s="31"/>
      <c r="B232" s="14" t="s">
        <v>299</v>
      </c>
      <c r="C232" s="32"/>
      <c r="D232" s="32"/>
      <c r="E232" s="33"/>
      <c r="F232" s="25">
        <f>F233+F271+F289+F305+F314+F323+F338</f>
        <v>0</v>
      </c>
      <c r="G232" s="46"/>
    </row>
    <row r="233" spans="1:7" s="9" customFormat="1" ht="12.75" hidden="1" outlineLevel="3" collapsed="1" x14ac:dyDescent="0.2">
      <c r="A233" s="31"/>
      <c r="B233" s="14" t="s">
        <v>597</v>
      </c>
      <c r="C233" s="32"/>
      <c r="D233" s="32"/>
      <c r="E233" s="33"/>
      <c r="F233" s="25">
        <f>+F234+F251+F264</f>
        <v>0</v>
      </c>
      <c r="G233" s="46"/>
    </row>
    <row r="234" spans="1:7" s="9" customFormat="1" ht="12.75" hidden="1" outlineLevel="4" collapsed="1" x14ac:dyDescent="0.2">
      <c r="A234" s="28"/>
      <c r="B234" s="14" t="s">
        <v>322</v>
      </c>
      <c r="C234" s="34" t="s">
        <v>307</v>
      </c>
      <c r="D234" s="32"/>
      <c r="E234" s="33"/>
      <c r="F234" s="25">
        <f>SUM(F235:F248)</f>
        <v>0</v>
      </c>
      <c r="G234" s="46"/>
    </row>
    <row r="235" spans="1:7" s="9" customFormat="1" ht="38.25" hidden="1" outlineLevel="5" x14ac:dyDescent="0.2">
      <c r="A235" s="31" t="s">
        <v>70</v>
      </c>
      <c r="B235" s="15" t="s">
        <v>338</v>
      </c>
      <c r="C235" s="32" t="s">
        <v>2</v>
      </c>
      <c r="D235" s="32">
        <v>541.79</v>
      </c>
      <c r="E235" s="33"/>
      <c r="F235" s="26">
        <f t="shared" ref="F235:F248" si="18">+D235*E235</f>
        <v>0</v>
      </c>
      <c r="G235" s="46"/>
    </row>
    <row r="236" spans="1:7" s="9" customFormat="1" ht="38.25" hidden="1" outlineLevel="5" x14ac:dyDescent="0.2">
      <c r="A236" s="31" t="s">
        <v>71</v>
      </c>
      <c r="B236" s="15" t="s">
        <v>339</v>
      </c>
      <c r="C236" s="32" t="s">
        <v>1</v>
      </c>
      <c r="D236" s="32">
        <v>47.039999999999992</v>
      </c>
      <c r="E236" s="33"/>
      <c r="F236" s="26">
        <f t="shared" si="18"/>
        <v>0</v>
      </c>
      <c r="G236" s="46"/>
    </row>
    <row r="237" spans="1:7" s="9" customFormat="1" ht="38.25" hidden="1" outlineLevel="5" x14ac:dyDescent="0.2">
      <c r="A237" s="31" t="s">
        <v>72</v>
      </c>
      <c r="B237" s="15" t="s">
        <v>340</v>
      </c>
      <c r="C237" s="32" t="s">
        <v>1</v>
      </c>
      <c r="D237" s="32">
        <v>301.02</v>
      </c>
      <c r="E237" s="33"/>
      <c r="F237" s="26">
        <f t="shared" si="18"/>
        <v>0</v>
      </c>
      <c r="G237" s="46"/>
    </row>
    <row r="238" spans="1:7" s="9" customFormat="1" ht="38.25" hidden="1" outlineLevel="5" x14ac:dyDescent="0.2">
      <c r="A238" s="31" t="s">
        <v>73</v>
      </c>
      <c r="B238" s="15" t="s">
        <v>341</v>
      </c>
      <c r="C238" s="32" t="s">
        <v>1</v>
      </c>
      <c r="D238" s="32">
        <v>3.68</v>
      </c>
      <c r="E238" s="33"/>
      <c r="F238" s="26">
        <f t="shared" si="18"/>
        <v>0</v>
      </c>
      <c r="G238" s="46"/>
    </row>
    <row r="239" spans="1:7" s="9" customFormat="1" ht="38.25" hidden="1" outlineLevel="5" x14ac:dyDescent="0.2">
      <c r="A239" s="31" t="s">
        <v>74</v>
      </c>
      <c r="B239" s="15" t="s">
        <v>342</v>
      </c>
      <c r="C239" s="32" t="s">
        <v>1</v>
      </c>
      <c r="D239" s="32">
        <v>4.96</v>
      </c>
      <c r="E239" s="33"/>
      <c r="F239" s="26">
        <f t="shared" si="18"/>
        <v>0</v>
      </c>
      <c r="G239" s="46"/>
    </row>
    <row r="240" spans="1:7" s="9" customFormat="1" ht="38.25" hidden="1" outlineLevel="5" x14ac:dyDescent="0.2">
      <c r="A240" s="31" t="s">
        <v>75</v>
      </c>
      <c r="B240" s="15" t="s">
        <v>343</v>
      </c>
      <c r="C240" s="32" t="s">
        <v>1</v>
      </c>
      <c r="D240" s="32">
        <v>280.20999999999998</v>
      </c>
      <c r="E240" s="33"/>
      <c r="F240" s="26">
        <f t="shared" si="18"/>
        <v>0</v>
      </c>
      <c r="G240" s="46"/>
    </row>
    <row r="241" spans="1:7" s="9" customFormat="1" ht="25.5" hidden="1" outlineLevel="5" x14ac:dyDescent="0.2">
      <c r="A241" s="31" t="s">
        <v>76</v>
      </c>
      <c r="B241" s="15" t="s">
        <v>344</v>
      </c>
      <c r="C241" s="32" t="s">
        <v>1</v>
      </c>
      <c r="D241" s="32">
        <v>357.26</v>
      </c>
      <c r="E241" s="33"/>
      <c r="F241" s="26">
        <f t="shared" si="18"/>
        <v>0</v>
      </c>
      <c r="G241" s="46"/>
    </row>
    <row r="242" spans="1:7" s="9" customFormat="1" ht="38.25" hidden="1" outlineLevel="5" x14ac:dyDescent="0.2">
      <c r="A242" s="31" t="s">
        <v>77</v>
      </c>
      <c r="B242" s="15" t="s">
        <v>345</v>
      </c>
      <c r="C242" s="32" t="s">
        <v>2</v>
      </c>
      <c r="D242" s="32">
        <f>1085.182+76.22</f>
        <v>1161.402</v>
      </c>
      <c r="E242" s="33"/>
      <c r="F242" s="26">
        <f t="shared" si="18"/>
        <v>0</v>
      </c>
      <c r="G242" s="46"/>
    </row>
    <row r="243" spans="1:7" s="9" customFormat="1" ht="38.25" hidden="1" outlineLevel="5" x14ac:dyDescent="0.2">
      <c r="A243" s="31" t="s">
        <v>78</v>
      </c>
      <c r="B243" s="15" t="s">
        <v>346</v>
      </c>
      <c r="C243" s="32" t="s">
        <v>2</v>
      </c>
      <c r="D243" s="32">
        <v>451.83</v>
      </c>
      <c r="E243" s="33"/>
      <c r="F243" s="26">
        <f t="shared" si="18"/>
        <v>0</v>
      </c>
      <c r="G243" s="46"/>
    </row>
    <row r="244" spans="1:7" s="9" customFormat="1" ht="38.25" hidden="1" outlineLevel="5" x14ac:dyDescent="0.2">
      <c r="A244" s="31" t="s">
        <v>79</v>
      </c>
      <c r="B244" s="15" t="s">
        <v>347</v>
      </c>
      <c r="C244" s="32" t="s">
        <v>1</v>
      </c>
      <c r="D244" s="32">
        <v>247.74</v>
      </c>
      <c r="E244" s="33"/>
      <c r="F244" s="26">
        <f t="shared" si="18"/>
        <v>0</v>
      </c>
      <c r="G244" s="46"/>
    </row>
    <row r="245" spans="1:7" s="9" customFormat="1" ht="38.25" hidden="1" outlineLevel="5" x14ac:dyDescent="0.2">
      <c r="A245" s="31" t="s">
        <v>80</v>
      </c>
      <c r="B245" s="15" t="s">
        <v>348</v>
      </c>
      <c r="C245" s="32" t="s">
        <v>2</v>
      </c>
      <c r="D245" s="32">
        <v>555.39</v>
      </c>
      <c r="E245" s="33"/>
      <c r="F245" s="26">
        <f t="shared" si="18"/>
        <v>0</v>
      </c>
      <c r="G245" s="46"/>
    </row>
    <row r="246" spans="1:7" s="9" customFormat="1" ht="38.25" hidden="1" outlineLevel="5" x14ac:dyDescent="0.2">
      <c r="A246" s="31" t="s">
        <v>81</v>
      </c>
      <c r="B246" s="15" t="s">
        <v>349</v>
      </c>
      <c r="C246" s="32" t="s">
        <v>1</v>
      </c>
      <c r="D246" s="32">
        <v>19.2</v>
      </c>
      <c r="E246" s="33"/>
      <c r="F246" s="26">
        <f t="shared" si="18"/>
        <v>0</v>
      </c>
      <c r="G246" s="46"/>
    </row>
    <row r="247" spans="1:7" s="9" customFormat="1" ht="51" hidden="1" outlineLevel="5" x14ac:dyDescent="0.2">
      <c r="A247" s="31" t="s">
        <v>82</v>
      </c>
      <c r="B247" s="15" t="s">
        <v>350</v>
      </c>
      <c r="C247" s="32" t="s">
        <v>1</v>
      </c>
      <c r="D247" s="32">
        <v>19.2</v>
      </c>
      <c r="E247" s="33"/>
      <c r="F247" s="26">
        <f t="shared" si="18"/>
        <v>0</v>
      </c>
      <c r="G247" s="46"/>
    </row>
    <row r="248" spans="1:7" s="9" customFormat="1" ht="51" hidden="1" outlineLevel="5" x14ac:dyDescent="0.2">
      <c r="A248" s="31" t="s">
        <v>83</v>
      </c>
      <c r="B248" s="15" t="s">
        <v>351</v>
      </c>
      <c r="C248" s="32" t="s">
        <v>11</v>
      </c>
      <c r="D248" s="32">
        <v>2</v>
      </c>
      <c r="E248" s="33"/>
      <c r="F248" s="26">
        <f t="shared" si="18"/>
        <v>0</v>
      </c>
      <c r="G248" s="46"/>
    </row>
    <row r="249" spans="1:7" s="9" customFormat="1" ht="12.75" hidden="1" outlineLevel="5" x14ac:dyDescent="0.2">
      <c r="A249" s="31"/>
      <c r="B249" s="15"/>
      <c r="C249" s="32"/>
      <c r="D249" s="32"/>
      <c r="E249" s="33"/>
      <c r="F249" s="26"/>
      <c r="G249" s="46"/>
    </row>
    <row r="250" spans="1:7" s="9" customFormat="1" ht="12.75" hidden="1" outlineLevel="4" x14ac:dyDescent="0.2">
      <c r="A250" s="31"/>
      <c r="B250" s="15"/>
      <c r="C250" s="32"/>
      <c r="D250" s="32"/>
      <c r="E250" s="33"/>
      <c r="F250" s="26"/>
      <c r="G250" s="46"/>
    </row>
    <row r="251" spans="1:7" s="9" customFormat="1" ht="12.75" hidden="1" outlineLevel="4" collapsed="1" x14ac:dyDescent="0.2">
      <c r="A251" s="31"/>
      <c r="B251" s="14" t="s">
        <v>0</v>
      </c>
      <c r="C251" s="32" t="s">
        <v>307</v>
      </c>
      <c r="D251" s="32"/>
      <c r="E251" s="33"/>
      <c r="F251" s="25">
        <f>SUM(F252:F261)</f>
        <v>0</v>
      </c>
      <c r="G251" s="46"/>
    </row>
    <row r="252" spans="1:7" s="9" customFormat="1" ht="38.25" hidden="1" outlineLevel="5" x14ac:dyDescent="0.2">
      <c r="A252" s="31" t="s">
        <v>70</v>
      </c>
      <c r="B252" s="15" t="s">
        <v>338</v>
      </c>
      <c r="C252" s="32" t="s">
        <v>2</v>
      </c>
      <c r="D252" s="32">
        <v>512.78</v>
      </c>
      <c r="E252" s="33"/>
      <c r="F252" s="26">
        <f t="shared" ref="F252:F261" si="19">+D252*E252</f>
        <v>0</v>
      </c>
      <c r="G252" s="46"/>
    </row>
    <row r="253" spans="1:7" s="9" customFormat="1" ht="38.25" hidden="1" outlineLevel="5" x14ac:dyDescent="0.2">
      <c r="A253" s="31" t="s">
        <v>71</v>
      </c>
      <c r="B253" s="15" t="s">
        <v>339</v>
      </c>
      <c r="C253" s="32" t="s">
        <v>1</v>
      </c>
      <c r="D253" s="32">
        <v>47.04</v>
      </c>
      <c r="E253" s="33"/>
      <c r="F253" s="26">
        <f t="shared" si="19"/>
        <v>0</v>
      </c>
      <c r="G253" s="46"/>
    </row>
    <row r="254" spans="1:7" s="9" customFormat="1" ht="38.25" hidden="1" outlineLevel="5" x14ac:dyDescent="0.2">
      <c r="A254" s="31" t="s">
        <v>72</v>
      </c>
      <c r="B254" s="15" t="s">
        <v>340</v>
      </c>
      <c r="C254" s="32" t="s">
        <v>1</v>
      </c>
      <c r="D254" s="32">
        <v>257.94</v>
      </c>
      <c r="E254" s="33"/>
      <c r="F254" s="26">
        <f t="shared" si="19"/>
        <v>0</v>
      </c>
      <c r="G254" s="46"/>
    </row>
    <row r="255" spans="1:7" s="9" customFormat="1" ht="38.25" hidden="1" outlineLevel="5" x14ac:dyDescent="0.2">
      <c r="A255" s="31" t="s">
        <v>75</v>
      </c>
      <c r="B255" s="15" t="s">
        <v>343</v>
      </c>
      <c r="C255" s="32" t="s">
        <v>1</v>
      </c>
      <c r="D255" s="32">
        <v>280.20999999999998</v>
      </c>
      <c r="E255" s="33"/>
      <c r="F255" s="26">
        <f t="shared" si="19"/>
        <v>0</v>
      </c>
      <c r="G255" s="46"/>
    </row>
    <row r="256" spans="1:7" s="9" customFormat="1" ht="25.5" hidden="1" outlineLevel="5" x14ac:dyDescent="0.2">
      <c r="A256" s="31" t="s">
        <v>76</v>
      </c>
      <c r="B256" s="15" t="s">
        <v>344</v>
      </c>
      <c r="C256" s="32" t="s">
        <v>1</v>
      </c>
      <c r="D256" s="32">
        <v>327.78</v>
      </c>
      <c r="E256" s="33"/>
      <c r="F256" s="26">
        <f t="shared" si="19"/>
        <v>0</v>
      </c>
      <c r="G256" s="46"/>
    </row>
    <row r="257" spans="1:7" s="9" customFormat="1" ht="38.25" hidden="1" outlineLevel="5" x14ac:dyDescent="0.2">
      <c r="A257" s="31" t="s">
        <v>77</v>
      </c>
      <c r="B257" s="15" t="s">
        <v>345</v>
      </c>
      <c r="C257" s="32" t="s">
        <v>2</v>
      </c>
      <c r="D257" s="32">
        <f>1025.55+255.8</f>
        <v>1281.3499999999999</v>
      </c>
      <c r="E257" s="33"/>
      <c r="F257" s="26">
        <f t="shared" si="19"/>
        <v>0</v>
      </c>
      <c r="G257" s="46"/>
    </row>
    <row r="258" spans="1:7" s="9" customFormat="1" ht="38.25" hidden="1" outlineLevel="5" x14ac:dyDescent="0.2">
      <c r="A258" s="31" t="s">
        <v>78</v>
      </c>
      <c r="B258" s="15" t="s">
        <v>346</v>
      </c>
      <c r="C258" s="32" t="s">
        <v>2</v>
      </c>
      <c r="D258" s="32">
        <v>574.4079999999999</v>
      </c>
      <c r="E258" s="33"/>
      <c r="F258" s="26">
        <f t="shared" si="19"/>
        <v>0</v>
      </c>
      <c r="G258" s="46"/>
    </row>
    <row r="259" spans="1:7" s="9" customFormat="1" ht="38.25" hidden="1" outlineLevel="5" x14ac:dyDescent="0.2">
      <c r="A259" s="31" t="s">
        <v>79</v>
      </c>
      <c r="B259" s="15" t="s">
        <v>347</v>
      </c>
      <c r="C259" s="32" t="s">
        <v>1</v>
      </c>
      <c r="D259" s="32">
        <v>247.74</v>
      </c>
      <c r="E259" s="33"/>
      <c r="F259" s="26">
        <f t="shared" si="19"/>
        <v>0</v>
      </c>
      <c r="G259" s="46"/>
    </row>
    <row r="260" spans="1:7" s="9" customFormat="1" ht="38.25" hidden="1" outlineLevel="5" x14ac:dyDescent="0.2">
      <c r="A260" s="31" t="s">
        <v>80</v>
      </c>
      <c r="B260" s="15" t="s">
        <v>348</v>
      </c>
      <c r="C260" s="32" t="s">
        <v>2</v>
      </c>
      <c r="D260" s="32">
        <v>489.37</v>
      </c>
      <c r="E260" s="33"/>
      <c r="F260" s="26">
        <f t="shared" si="19"/>
        <v>0</v>
      </c>
      <c r="G260" s="46"/>
    </row>
    <row r="261" spans="1:7" s="9" customFormat="1" ht="38.25" hidden="1" outlineLevel="5" x14ac:dyDescent="0.2">
      <c r="A261" s="31" t="s">
        <v>84</v>
      </c>
      <c r="B261" s="15" t="s">
        <v>352</v>
      </c>
      <c r="C261" s="32" t="s">
        <v>1</v>
      </c>
      <c r="D261" s="32">
        <v>145.29999999999998</v>
      </c>
      <c r="E261" s="33"/>
      <c r="F261" s="26">
        <f t="shared" si="19"/>
        <v>0</v>
      </c>
      <c r="G261" s="46"/>
    </row>
    <row r="262" spans="1:7" s="9" customFormat="1" ht="12.75" hidden="1" outlineLevel="5" x14ac:dyDescent="0.2">
      <c r="A262" s="31"/>
      <c r="B262" s="15" t="s">
        <v>307</v>
      </c>
      <c r="C262" s="32" t="s">
        <v>307</v>
      </c>
      <c r="D262" s="32"/>
      <c r="E262" s="33"/>
      <c r="F262" s="26"/>
      <c r="G262" s="46"/>
    </row>
    <row r="263" spans="1:7" s="9" customFormat="1" ht="12.75" hidden="1" outlineLevel="4" x14ac:dyDescent="0.2">
      <c r="A263" s="31"/>
      <c r="B263" s="15" t="s">
        <v>307</v>
      </c>
      <c r="C263" s="32" t="s">
        <v>307</v>
      </c>
      <c r="D263" s="32"/>
      <c r="E263" s="33"/>
      <c r="F263" s="26"/>
      <c r="G263" s="46"/>
    </row>
    <row r="264" spans="1:7" s="9" customFormat="1" ht="12.75" hidden="1" outlineLevel="4" collapsed="1" x14ac:dyDescent="0.2">
      <c r="A264" s="31"/>
      <c r="B264" s="14" t="s">
        <v>353</v>
      </c>
      <c r="C264" s="32" t="s">
        <v>307</v>
      </c>
      <c r="D264" s="32"/>
      <c r="E264" s="33"/>
      <c r="F264" s="25">
        <f>SUM(F265:F268)</f>
        <v>0</v>
      </c>
      <c r="G264" s="46"/>
    </row>
    <row r="265" spans="1:7" s="9" customFormat="1" ht="25.5" hidden="1" outlineLevel="5" x14ac:dyDescent="0.2">
      <c r="A265" s="31" t="s">
        <v>85</v>
      </c>
      <c r="B265" s="15" t="s">
        <v>354</v>
      </c>
      <c r="C265" s="32" t="s">
        <v>1</v>
      </c>
      <c r="D265" s="32">
        <v>91.82</v>
      </c>
      <c r="E265" s="33"/>
      <c r="F265" s="26">
        <f>+D265*E265</f>
        <v>0</v>
      </c>
      <c r="G265" s="46"/>
    </row>
    <row r="266" spans="1:7" s="9" customFormat="1" ht="38.25" hidden="1" outlineLevel="5" x14ac:dyDescent="0.2">
      <c r="A266" s="31" t="s">
        <v>86</v>
      </c>
      <c r="B266" s="15" t="s">
        <v>355</v>
      </c>
      <c r="C266" s="32" t="s">
        <v>2</v>
      </c>
      <c r="D266" s="32">
        <v>166.07</v>
      </c>
      <c r="E266" s="33"/>
      <c r="F266" s="26">
        <f>+D266*E266</f>
        <v>0</v>
      </c>
      <c r="G266" s="46"/>
    </row>
    <row r="267" spans="1:7" s="9" customFormat="1" ht="25.5" hidden="1" outlineLevel="5" x14ac:dyDescent="0.2">
      <c r="A267" s="31" t="s">
        <v>87</v>
      </c>
      <c r="B267" s="15" t="s">
        <v>356</v>
      </c>
      <c r="C267" s="32" t="s">
        <v>1</v>
      </c>
      <c r="D267" s="32">
        <v>169.39</v>
      </c>
      <c r="E267" s="33"/>
      <c r="F267" s="26">
        <f>+D267*E267</f>
        <v>0</v>
      </c>
      <c r="G267" s="46"/>
    </row>
    <row r="268" spans="1:7" s="9" customFormat="1" ht="38.25" hidden="1" outlineLevel="5" x14ac:dyDescent="0.2">
      <c r="A268" s="31" t="s">
        <v>79</v>
      </c>
      <c r="B268" s="15" t="s">
        <v>347</v>
      </c>
      <c r="C268" s="32" t="s">
        <v>1</v>
      </c>
      <c r="D268" s="32">
        <v>91.82</v>
      </c>
      <c r="E268" s="33"/>
      <c r="F268" s="26">
        <f>+D268*E268</f>
        <v>0</v>
      </c>
      <c r="G268" s="46"/>
    </row>
    <row r="269" spans="1:7" s="9" customFormat="1" ht="12.75" hidden="1" outlineLevel="5" x14ac:dyDescent="0.2">
      <c r="A269" s="31"/>
      <c r="B269" s="15"/>
      <c r="C269" s="32"/>
      <c r="D269" s="32"/>
      <c r="E269" s="33"/>
      <c r="F269" s="26"/>
      <c r="G269" s="46"/>
    </row>
    <row r="270" spans="1:7" s="9" customFormat="1" ht="12.75" hidden="1" outlineLevel="3" x14ac:dyDescent="0.2">
      <c r="A270" s="31"/>
      <c r="B270" s="14"/>
      <c r="C270" s="32"/>
      <c r="D270" s="32"/>
      <c r="E270" s="33"/>
      <c r="F270" s="25"/>
      <c r="G270" s="46"/>
    </row>
    <row r="271" spans="1:7" s="9" customFormat="1" ht="12.75" hidden="1" outlineLevel="3" collapsed="1" x14ac:dyDescent="0.2">
      <c r="A271" s="31"/>
      <c r="B271" s="14" t="s">
        <v>36</v>
      </c>
      <c r="C271" s="32"/>
      <c r="D271" s="32"/>
      <c r="E271" s="33"/>
      <c r="F271" s="25">
        <f>SUM(F272:F286)</f>
        <v>0</v>
      </c>
      <c r="G271" s="46"/>
    </row>
    <row r="272" spans="1:7" s="9" customFormat="1" ht="38.25" hidden="1" outlineLevel="4" x14ac:dyDescent="0.2">
      <c r="A272" s="31" t="s">
        <v>70</v>
      </c>
      <c r="B272" s="15" t="s">
        <v>338</v>
      </c>
      <c r="C272" s="32" t="s">
        <v>2</v>
      </c>
      <c r="D272" s="32">
        <v>41.253999999999991</v>
      </c>
      <c r="E272" s="33"/>
      <c r="F272" s="26">
        <f t="shared" ref="F272:F286" si="20">+D272*E272</f>
        <v>0</v>
      </c>
      <c r="G272" s="46"/>
    </row>
    <row r="273" spans="1:7" s="9" customFormat="1" ht="38.25" hidden="1" outlineLevel="4" x14ac:dyDescent="0.2">
      <c r="A273" s="31" t="s">
        <v>72</v>
      </c>
      <c r="B273" s="15" t="s">
        <v>340</v>
      </c>
      <c r="C273" s="32" t="s">
        <v>1</v>
      </c>
      <c r="D273" s="32">
        <v>31.06</v>
      </c>
      <c r="E273" s="33"/>
      <c r="F273" s="26">
        <f t="shared" si="20"/>
        <v>0</v>
      </c>
      <c r="G273" s="46"/>
    </row>
    <row r="274" spans="1:7" s="9" customFormat="1" ht="38.25" hidden="1" outlineLevel="4" x14ac:dyDescent="0.2">
      <c r="A274" s="31" t="s">
        <v>73</v>
      </c>
      <c r="B274" s="15" t="s">
        <v>341</v>
      </c>
      <c r="C274" s="32" t="s">
        <v>1</v>
      </c>
      <c r="D274" s="32">
        <v>9.42</v>
      </c>
      <c r="E274" s="33"/>
      <c r="F274" s="26">
        <f t="shared" si="20"/>
        <v>0</v>
      </c>
      <c r="G274" s="46"/>
    </row>
    <row r="275" spans="1:7" s="9" customFormat="1" ht="38.25" hidden="1" outlineLevel="4" x14ac:dyDescent="0.2">
      <c r="A275" s="31" t="s">
        <v>75</v>
      </c>
      <c r="B275" s="15" t="s">
        <v>668</v>
      </c>
      <c r="C275" s="32" t="s">
        <v>1</v>
      </c>
      <c r="D275" s="32">
        <v>17.5</v>
      </c>
      <c r="E275" s="33"/>
      <c r="F275" s="26">
        <f t="shared" si="20"/>
        <v>0</v>
      </c>
      <c r="G275" s="46"/>
    </row>
    <row r="276" spans="1:7" s="9" customFormat="1" ht="38.25" hidden="1" outlineLevel="4" x14ac:dyDescent="0.2">
      <c r="A276" s="31" t="s">
        <v>75</v>
      </c>
      <c r="B276" s="15" t="s">
        <v>671</v>
      </c>
      <c r="C276" s="32" t="s">
        <v>1</v>
      </c>
      <c r="D276" s="32">
        <v>23</v>
      </c>
      <c r="E276" s="33"/>
      <c r="F276" s="26">
        <f t="shared" si="20"/>
        <v>0</v>
      </c>
      <c r="G276" s="46"/>
    </row>
    <row r="277" spans="1:7" s="9" customFormat="1" ht="38.25" hidden="1" outlineLevel="4" x14ac:dyDescent="0.2">
      <c r="A277" s="31" t="s">
        <v>77</v>
      </c>
      <c r="B277" s="15" t="s">
        <v>345</v>
      </c>
      <c r="C277" s="32" t="s">
        <v>2</v>
      </c>
      <c r="D277" s="32">
        <v>113.55</v>
      </c>
      <c r="E277" s="33"/>
      <c r="F277" s="26">
        <f t="shared" si="20"/>
        <v>0</v>
      </c>
      <c r="G277" s="46"/>
    </row>
    <row r="278" spans="1:7" s="9" customFormat="1" ht="38.25" hidden="1" outlineLevel="4" x14ac:dyDescent="0.2">
      <c r="A278" s="31" t="s">
        <v>78</v>
      </c>
      <c r="B278" s="15" t="s">
        <v>346</v>
      </c>
      <c r="C278" s="32" t="s">
        <v>2</v>
      </c>
      <c r="D278" s="32">
        <v>33.68</v>
      </c>
      <c r="E278" s="33"/>
      <c r="F278" s="26">
        <f t="shared" si="20"/>
        <v>0</v>
      </c>
      <c r="G278" s="46"/>
    </row>
    <row r="279" spans="1:7" s="9" customFormat="1" ht="38.25" hidden="1" outlineLevel="4" x14ac:dyDescent="0.2">
      <c r="A279" s="31" t="s">
        <v>79</v>
      </c>
      <c r="B279" s="15" t="s">
        <v>347</v>
      </c>
      <c r="C279" s="32" t="s">
        <v>1</v>
      </c>
      <c r="D279" s="32">
        <v>67.48</v>
      </c>
      <c r="E279" s="33"/>
      <c r="F279" s="26">
        <f t="shared" si="20"/>
        <v>0</v>
      </c>
      <c r="G279" s="46"/>
    </row>
    <row r="280" spans="1:7" s="9" customFormat="1" ht="38.25" hidden="1" outlineLevel="4" x14ac:dyDescent="0.2">
      <c r="A280" s="31" t="s">
        <v>80</v>
      </c>
      <c r="B280" s="15" t="s">
        <v>348</v>
      </c>
      <c r="C280" s="32" t="s">
        <v>2</v>
      </c>
      <c r="D280" s="32">
        <v>35.19</v>
      </c>
      <c r="E280" s="33"/>
      <c r="F280" s="26">
        <f t="shared" si="20"/>
        <v>0</v>
      </c>
      <c r="G280" s="46"/>
    </row>
    <row r="281" spans="1:7" s="9" customFormat="1" ht="25.5" hidden="1" outlineLevel="4" x14ac:dyDescent="0.2">
      <c r="A281" s="31" t="s">
        <v>461</v>
      </c>
      <c r="B281" s="15" t="s">
        <v>675</v>
      </c>
      <c r="C281" s="32" t="s">
        <v>1</v>
      </c>
      <c r="D281" s="32">
        <v>5.6</v>
      </c>
      <c r="E281" s="33"/>
      <c r="F281" s="26">
        <f t="shared" si="20"/>
        <v>0</v>
      </c>
      <c r="G281" s="46"/>
    </row>
    <row r="282" spans="1:7" s="9" customFormat="1" ht="38.25" hidden="1" outlineLevel="4" x14ac:dyDescent="0.2">
      <c r="A282" s="31" t="s">
        <v>462</v>
      </c>
      <c r="B282" s="15" t="s">
        <v>676</v>
      </c>
      <c r="C282" s="32" t="s">
        <v>1</v>
      </c>
      <c r="D282" s="32">
        <v>4.2</v>
      </c>
      <c r="E282" s="33"/>
      <c r="F282" s="26">
        <f t="shared" si="20"/>
        <v>0</v>
      </c>
      <c r="G282" s="46"/>
    </row>
    <row r="283" spans="1:7" s="9" customFormat="1" ht="25.5" hidden="1" outlineLevel="4" x14ac:dyDescent="0.2">
      <c r="A283" s="31" t="s">
        <v>85</v>
      </c>
      <c r="B283" s="15" t="s">
        <v>354</v>
      </c>
      <c r="C283" s="32" t="s">
        <v>1</v>
      </c>
      <c r="D283" s="32">
        <v>26.56</v>
      </c>
      <c r="E283" s="33"/>
      <c r="F283" s="26">
        <f t="shared" si="20"/>
        <v>0</v>
      </c>
      <c r="G283" s="46"/>
    </row>
    <row r="284" spans="1:7" s="9" customFormat="1" ht="38.25" hidden="1" outlineLevel="4" x14ac:dyDescent="0.2">
      <c r="A284" s="31" t="s">
        <v>86</v>
      </c>
      <c r="B284" s="15" t="s">
        <v>355</v>
      </c>
      <c r="C284" s="32" t="s">
        <v>2</v>
      </c>
      <c r="D284" s="32">
        <v>39.927999999999997</v>
      </c>
      <c r="E284" s="33"/>
      <c r="F284" s="26">
        <f t="shared" si="20"/>
        <v>0</v>
      </c>
      <c r="G284" s="46"/>
    </row>
    <row r="285" spans="1:7" s="9" customFormat="1" ht="25.5" hidden="1" outlineLevel="4" x14ac:dyDescent="0.2">
      <c r="A285" s="31" t="s">
        <v>87</v>
      </c>
      <c r="B285" s="15" t="s">
        <v>356</v>
      </c>
      <c r="C285" s="32" t="s">
        <v>1</v>
      </c>
      <c r="D285" s="32">
        <v>24.959999999999997</v>
      </c>
      <c r="E285" s="33"/>
      <c r="F285" s="26">
        <f t="shared" si="20"/>
        <v>0</v>
      </c>
      <c r="G285" s="46"/>
    </row>
    <row r="286" spans="1:7" s="9" customFormat="1" ht="38.25" hidden="1" outlineLevel="4" x14ac:dyDescent="0.2">
      <c r="A286" s="31" t="s">
        <v>79</v>
      </c>
      <c r="B286" s="15" t="s">
        <v>347</v>
      </c>
      <c r="C286" s="32" t="s">
        <v>1</v>
      </c>
      <c r="D286" s="32">
        <v>26.56</v>
      </c>
      <c r="E286" s="33"/>
      <c r="F286" s="26">
        <f t="shared" si="20"/>
        <v>0</v>
      </c>
      <c r="G286" s="46"/>
    </row>
    <row r="287" spans="1:7" s="9" customFormat="1" ht="12.75" hidden="1" outlineLevel="4" x14ac:dyDescent="0.2">
      <c r="A287" s="31"/>
      <c r="B287" s="14"/>
      <c r="C287" s="32"/>
      <c r="D287" s="32"/>
      <c r="E287" s="33"/>
      <c r="F287" s="25"/>
      <c r="G287" s="46"/>
    </row>
    <row r="288" spans="1:7" s="9" customFormat="1" ht="12.75" hidden="1" outlineLevel="3" x14ac:dyDescent="0.2">
      <c r="A288" s="31"/>
      <c r="B288" s="14"/>
      <c r="C288" s="32"/>
      <c r="D288" s="32"/>
      <c r="E288" s="33"/>
      <c r="F288" s="25"/>
      <c r="G288" s="46"/>
    </row>
    <row r="289" spans="1:7" s="9" customFormat="1" ht="12.75" hidden="1" outlineLevel="3" collapsed="1" x14ac:dyDescent="0.2">
      <c r="A289" s="31"/>
      <c r="B289" s="14" t="s">
        <v>13</v>
      </c>
      <c r="C289" s="32"/>
      <c r="D289" s="32"/>
      <c r="E289" s="33"/>
      <c r="F289" s="25">
        <f>SUM(F290:F303)</f>
        <v>0</v>
      </c>
      <c r="G289" s="46"/>
    </row>
    <row r="290" spans="1:7" s="9" customFormat="1" ht="38.25" hidden="1" outlineLevel="4" x14ac:dyDescent="0.2">
      <c r="A290" s="31" t="s">
        <v>70</v>
      </c>
      <c r="B290" s="15" t="s">
        <v>338</v>
      </c>
      <c r="C290" s="32" t="s">
        <v>2</v>
      </c>
      <c r="D290" s="32">
        <v>56.18</v>
      </c>
      <c r="E290" s="33"/>
      <c r="F290" s="26">
        <f t="shared" ref="F290:F303" si="21">+D290*E290</f>
        <v>0</v>
      </c>
      <c r="G290" s="46"/>
    </row>
    <row r="291" spans="1:7" s="9" customFormat="1" ht="38.25" hidden="1" outlineLevel="4" x14ac:dyDescent="0.2">
      <c r="A291" s="31" t="s">
        <v>72</v>
      </c>
      <c r="B291" s="15" t="s">
        <v>340</v>
      </c>
      <c r="C291" s="32" t="s">
        <v>1</v>
      </c>
      <c r="D291" s="32">
        <v>23.25</v>
      </c>
      <c r="E291" s="33"/>
      <c r="F291" s="26">
        <f t="shared" si="21"/>
        <v>0</v>
      </c>
      <c r="G291" s="46"/>
    </row>
    <row r="292" spans="1:7" s="9" customFormat="1" ht="38.25" hidden="1" outlineLevel="4" x14ac:dyDescent="0.2">
      <c r="A292" s="31" t="s">
        <v>73</v>
      </c>
      <c r="B292" s="15" t="s">
        <v>341</v>
      </c>
      <c r="C292" s="32" t="s">
        <v>1</v>
      </c>
      <c r="D292" s="32">
        <v>18.600000000000001</v>
      </c>
      <c r="E292" s="33"/>
      <c r="F292" s="26">
        <f t="shared" si="21"/>
        <v>0</v>
      </c>
      <c r="G292" s="46"/>
    </row>
    <row r="293" spans="1:7" s="9" customFormat="1" ht="38.25" hidden="1" outlineLevel="4" x14ac:dyDescent="0.2">
      <c r="A293" s="31" t="s">
        <v>672</v>
      </c>
      <c r="B293" s="15" t="s">
        <v>673</v>
      </c>
      <c r="C293" s="32" t="s">
        <v>1</v>
      </c>
      <c r="D293" s="32">
        <v>4.6500000000000004</v>
      </c>
      <c r="E293" s="33"/>
      <c r="F293" s="26">
        <f t="shared" si="21"/>
        <v>0</v>
      </c>
      <c r="G293" s="46"/>
    </row>
    <row r="294" spans="1:7" s="9" customFormat="1" ht="38.25" hidden="1" outlineLevel="4" x14ac:dyDescent="0.2">
      <c r="A294" s="31" t="s">
        <v>75</v>
      </c>
      <c r="B294" s="15" t="s">
        <v>453</v>
      </c>
      <c r="C294" s="32" t="s">
        <v>1</v>
      </c>
      <c r="D294" s="32">
        <v>20.399999999999999</v>
      </c>
      <c r="E294" s="33"/>
      <c r="F294" s="26">
        <f t="shared" si="21"/>
        <v>0</v>
      </c>
      <c r="G294" s="46"/>
    </row>
    <row r="295" spans="1:7" s="9" customFormat="1" ht="38.25" hidden="1" outlineLevel="4" x14ac:dyDescent="0.2">
      <c r="A295" s="31" t="s">
        <v>75</v>
      </c>
      <c r="B295" s="15" t="s">
        <v>343</v>
      </c>
      <c r="C295" s="32" t="s">
        <v>1</v>
      </c>
      <c r="D295" s="32">
        <v>20.399999999999999</v>
      </c>
      <c r="E295" s="33"/>
      <c r="F295" s="26">
        <f t="shared" si="21"/>
        <v>0</v>
      </c>
      <c r="G295" s="46"/>
    </row>
    <row r="296" spans="1:7" s="9" customFormat="1" ht="38.25" hidden="1" outlineLevel="4" x14ac:dyDescent="0.2">
      <c r="A296" s="31" t="s">
        <v>77</v>
      </c>
      <c r="B296" s="15" t="s">
        <v>345</v>
      </c>
      <c r="C296" s="32" t="s">
        <v>2</v>
      </c>
      <c r="D296" s="32">
        <v>112.36</v>
      </c>
      <c r="E296" s="33"/>
      <c r="F296" s="26">
        <f t="shared" si="21"/>
        <v>0</v>
      </c>
      <c r="G296" s="46"/>
    </row>
    <row r="297" spans="1:7" s="9" customFormat="1" ht="38.25" hidden="1" outlineLevel="4" x14ac:dyDescent="0.2">
      <c r="A297" s="31" t="s">
        <v>78</v>
      </c>
      <c r="B297" s="15" t="s">
        <v>346</v>
      </c>
      <c r="C297" s="32" t="s">
        <v>2</v>
      </c>
      <c r="D297" s="32">
        <v>24.01</v>
      </c>
      <c r="E297" s="33"/>
      <c r="F297" s="26">
        <f t="shared" si="21"/>
        <v>0</v>
      </c>
      <c r="G297" s="46"/>
    </row>
    <row r="298" spans="1:7" s="9" customFormat="1" ht="38.25" hidden="1" outlineLevel="4" x14ac:dyDescent="0.2">
      <c r="A298" s="31" t="s">
        <v>79</v>
      </c>
      <c r="B298" s="15" t="s">
        <v>347</v>
      </c>
      <c r="C298" s="32" t="s">
        <v>1</v>
      </c>
      <c r="D298" s="32">
        <v>14.9</v>
      </c>
      <c r="E298" s="33"/>
      <c r="F298" s="26">
        <f t="shared" si="21"/>
        <v>0</v>
      </c>
      <c r="G298" s="46"/>
    </row>
    <row r="299" spans="1:7" s="9" customFormat="1" ht="38.25" hidden="1" outlineLevel="4" x14ac:dyDescent="0.2">
      <c r="A299" s="31" t="s">
        <v>80</v>
      </c>
      <c r="B299" s="15" t="s">
        <v>348</v>
      </c>
      <c r="C299" s="32" t="s">
        <v>2</v>
      </c>
      <c r="D299" s="32">
        <v>24.01</v>
      </c>
      <c r="E299" s="33"/>
      <c r="F299" s="26">
        <f t="shared" si="21"/>
        <v>0</v>
      </c>
      <c r="G299" s="46"/>
    </row>
    <row r="300" spans="1:7" s="9" customFormat="1" ht="25.5" hidden="1" outlineLevel="4" x14ac:dyDescent="0.2">
      <c r="A300" s="31" t="s">
        <v>85</v>
      </c>
      <c r="B300" s="15" t="s">
        <v>354</v>
      </c>
      <c r="C300" s="32" t="s">
        <v>1</v>
      </c>
      <c r="D300" s="32">
        <v>20.399999999999999</v>
      </c>
      <c r="E300" s="33"/>
      <c r="F300" s="26">
        <f t="shared" si="21"/>
        <v>0</v>
      </c>
      <c r="G300" s="46"/>
    </row>
    <row r="301" spans="1:7" s="9" customFormat="1" ht="38.25" hidden="1" outlineLevel="4" x14ac:dyDescent="0.2">
      <c r="A301" s="31" t="s">
        <v>86</v>
      </c>
      <c r="B301" s="15" t="s">
        <v>355</v>
      </c>
      <c r="C301" s="32" t="s">
        <v>2</v>
      </c>
      <c r="D301" s="32">
        <v>26.01</v>
      </c>
      <c r="E301" s="33"/>
      <c r="F301" s="26">
        <f t="shared" si="21"/>
        <v>0</v>
      </c>
      <c r="G301" s="46"/>
    </row>
    <row r="302" spans="1:7" s="9" customFormat="1" ht="25.5" hidden="1" outlineLevel="4" x14ac:dyDescent="0.2">
      <c r="A302" s="31" t="s">
        <v>87</v>
      </c>
      <c r="B302" s="15" t="s">
        <v>356</v>
      </c>
      <c r="C302" s="32" t="s">
        <v>1</v>
      </c>
      <c r="D302" s="32">
        <v>19.600000000000001</v>
      </c>
      <c r="E302" s="33"/>
      <c r="F302" s="26">
        <f t="shared" si="21"/>
        <v>0</v>
      </c>
      <c r="G302" s="46"/>
    </row>
    <row r="303" spans="1:7" s="9" customFormat="1" ht="38.25" hidden="1" outlineLevel="4" x14ac:dyDescent="0.2">
      <c r="A303" s="31" t="s">
        <v>79</v>
      </c>
      <c r="B303" s="15" t="s">
        <v>347</v>
      </c>
      <c r="C303" s="32" t="s">
        <v>1</v>
      </c>
      <c r="D303" s="32">
        <v>20.399999999999999</v>
      </c>
      <c r="E303" s="33"/>
      <c r="F303" s="26">
        <f t="shared" si="21"/>
        <v>0</v>
      </c>
      <c r="G303" s="46"/>
    </row>
    <row r="304" spans="1:7" s="9" customFormat="1" ht="12.75" hidden="1" outlineLevel="4" x14ac:dyDescent="0.2">
      <c r="A304" s="31"/>
      <c r="B304" s="15"/>
      <c r="C304" s="32"/>
      <c r="D304" s="32"/>
      <c r="E304" s="33"/>
      <c r="F304" s="26"/>
      <c r="G304" s="46"/>
    </row>
    <row r="305" spans="1:7" s="9" customFormat="1" ht="12.75" hidden="1" outlineLevel="3" collapsed="1" x14ac:dyDescent="0.2">
      <c r="A305" s="31"/>
      <c r="B305" s="14" t="s">
        <v>591</v>
      </c>
      <c r="C305" s="32"/>
      <c r="D305" s="32"/>
      <c r="E305" s="33"/>
      <c r="F305" s="25">
        <f>SUM(F306:F312)</f>
        <v>0</v>
      </c>
      <c r="G305" s="46"/>
    </row>
    <row r="306" spans="1:7" s="9" customFormat="1" ht="38.25" hidden="1" outlineLevel="4" x14ac:dyDescent="0.2">
      <c r="A306" s="31" t="s">
        <v>70</v>
      </c>
      <c r="B306" s="15" t="s">
        <v>338</v>
      </c>
      <c r="C306" s="32" t="s">
        <v>2</v>
      </c>
      <c r="D306" s="32">
        <v>36.58</v>
      </c>
      <c r="E306" s="33"/>
      <c r="F306" s="26">
        <f t="shared" ref="F306:F312" si="22">+D306*E306</f>
        <v>0</v>
      </c>
      <c r="G306" s="46"/>
    </row>
    <row r="307" spans="1:7" s="9" customFormat="1" ht="38.25" hidden="1" outlineLevel="4" x14ac:dyDescent="0.2">
      <c r="A307" s="31" t="s">
        <v>72</v>
      </c>
      <c r="B307" s="15" t="s">
        <v>340</v>
      </c>
      <c r="C307" s="32" t="s">
        <v>1</v>
      </c>
      <c r="D307" s="32">
        <v>34</v>
      </c>
      <c r="E307" s="33"/>
      <c r="F307" s="26">
        <f t="shared" si="22"/>
        <v>0</v>
      </c>
      <c r="G307" s="46"/>
    </row>
    <row r="308" spans="1:7" s="9" customFormat="1" ht="38.25" hidden="1" outlineLevel="4" x14ac:dyDescent="0.2">
      <c r="A308" s="31" t="s">
        <v>75</v>
      </c>
      <c r="B308" s="15" t="s">
        <v>453</v>
      </c>
      <c r="C308" s="32" t="s">
        <v>1</v>
      </c>
      <c r="D308" s="32">
        <v>14.85</v>
      </c>
      <c r="E308" s="33"/>
      <c r="F308" s="26">
        <f t="shared" si="22"/>
        <v>0</v>
      </c>
      <c r="G308" s="46"/>
    </row>
    <row r="309" spans="1:7" s="9" customFormat="1" ht="38.25" hidden="1" outlineLevel="4" x14ac:dyDescent="0.2">
      <c r="A309" s="31" t="s">
        <v>75</v>
      </c>
      <c r="B309" s="15" t="s">
        <v>343</v>
      </c>
      <c r="C309" s="32" t="s">
        <v>1</v>
      </c>
      <c r="D309" s="32">
        <v>14.85</v>
      </c>
      <c r="E309" s="33"/>
      <c r="F309" s="26">
        <f t="shared" si="22"/>
        <v>0</v>
      </c>
      <c r="G309" s="46"/>
    </row>
    <row r="310" spans="1:7" s="9" customFormat="1" ht="38.25" hidden="1" outlineLevel="4" x14ac:dyDescent="0.2">
      <c r="A310" s="31" t="s">
        <v>77</v>
      </c>
      <c r="B310" s="15" t="s">
        <v>345</v>
      </c>
      <c r="C310" s="32" t="s">
        <v>2</v>
      </c>
      <c r="D310" s="32">
        <v>83.15</v>
      </c>
      <c r="E310" s="33"/>
      <c r="F310" s="26">
        <f t="shared" si="22"/>
        <v>0</v>
      </c>
      <c r="G310" s="46"/>
    </row>
    <row r="311" spans="1:7" s="9" customFormat="1" ht="38.25" hidden="1" outlineLevel="4" x14ac:dyDescent="0.2">
      <c r="A311" s="31" t="s">
        <v>79</v>
      </c>
      <c r="B311" s="15" t="s">
        <v>347</v>
      </c>
      <c r="C311" s="32" t="s">
        <v>1</v>
      </c>
      <c r="D311" s="32">
        <v>28.85</v>
      </c>
      <c r="E311" s="33"/>
      <c r="F311" s="26">
        <f t="shared" si="22"/>
        <v>0</v>
      </c>
      <c r="G311" s="46"/>
    </row>
    <row r="312" spans="1:7" s="9" customFormat="1" ht="38.25" hidden="1" outlineLevel="4" x14ac:dyDescent="0.2">
      <c r="A312" s="31" t="s">
        <v>80</v>
      </c>
      <c r="B312" s="15" t="s">
        <v>348</v>
      </c>
      <c r="C312" s="32" t="s">
        <v>2</v>
      </c>
      <c r="D312" s="32">
        <v>12.27</v>
      </c>
      <c r="E312" s="33"/>
      <c r="F312" s="26">
        <f t="shared" si="22"/>
        <v>0</v>
      </c>
      <c r="G312" s="46"/>
    </row>
    <row r="313" spans="1:7" s="9" customFormat="1" ht="12.75" hidden="1" outlineLevel="4" x14ac:dyDescent="0.2">
      <c r="A313" s="31"/>
      <c r="B313" s="15"/>
      <c r="C313" s="32"/>
      <c r="D313" s="32"/>
      <c r="E313" s="33"/>
      <c r="F313" s="26"/>
      <c r="G313" s="46"/>
    </row>
    <row r="314" spans="1:7" s="9" customFormat="1" ht="12.75" hidden="1" outlineLevel="3" collapsed="1" x14ac:dyDescent="0.2">
      <c r="A314" s="31"/>
      <c r="B314" s="14" t="s">
        <v>598</v>
      </c>
      <c r="C314" s="32"/>
      <c r="D314" s="32"/>
      <c r="E314" s="33"/>
      <c r="F314" s="25">
        <f>SUM(F315:F321)</f>
        <v>0</v>
      </c>
      <c r="G314" s="46"/>
    </row>
    <row r="315" spans="1:7" s="9" customFormat="1" ht="38.25" hidden="1" outlineLevel="4" x14ac:dyDescent="0.2">
      <c r="A315" s="31" t="s">
        <v>70</v>
      </c>
      <c r="B315" s="15" t="s">
        <v>338</v>
      </c>
      <c r="C315" s="32" t="s">
        <v>2</v>
      </c>
      <c r="D315" s="32">
        <v>29.93</v>
      </c>
      <c r="E315" s="33"/>
      <c r="F315" s="26">
        <f t="shared" ref="F315:F321" si="23">+D315*E315</f>
        <v>0</v>
      </c>
      <c r="G315" s="46"/>
    </row>
    <row r="316" spans="1:7" s="9" customFormat="1" ht="38.25" hidden="1" outlineLevel="4" x14ac:dyDescent="0.2">
      <c r="A316" s="31" t="s">
        <v>72</v>
      </c>
      <c r="B316" s="15" t="s">
        <v>340</v>
      </c>
      <c r="C316" s="32" t="s">
        <v>1</v>
      </c>
      <c r="D316" s="32">
        <v>13.6</v>
      </c>
      <c r="E316" s="33"/>
      <c r="F316" s="26">
        <f t="shared" si="23"/>
        <v>0</v>
      </c>
      <c r="G316" s="46"/>
    </row>
    <row r="317" spans="1:7" s="9" customFormat="1" ht="38.25" hidden="1" outlineLevel="4" x14ac:dyDescent="0.2">
      <c r="A317" s="31" t="s">
        <v>672</v>
      </c>
      <c r="B317" s="15" t="s">
        <v>673</v>
      </c>
      <c r="C317" s="32" t="s">
        <v>1</v>
      </c>
      <c r="D317" s="32">
        <v>3.4</v>
      </c>
      <c r="E317" s="33"/>
      <c r="F317" s="26">
        <f t="shared" si="23"/>
        <v>0</v>
      </c>
      <c r="G317" s="46"/>
    </row>
    <row r="318" spans="1:7" s="9" customFormat="1" ht="38.25" hidden="1" outlineLevel="4" x14ac:dyDescent="0.2">
      <c r="A318" s="31" t="s">
        <v>75</v>
      </c>
      <c r="B318" s="15" t="s">
        <v>453</v>
      </c>
      <c r="C318" s="32" t="s">
        <v>1</v>
      </c>
      <c r="D318" s="32">
        <v>11.97</v>
      </c>
      <c r="E318" s="33"/>
      <c r="F318" s="26">
        <f t="shared" si="23"/>
        <v>0</v>
      </c>
      <c r="G318" s="46"/>
    </row>
    <row r="319" spans="1:7" s="9" customFormat="1" ht="38.25" hidden="1" outlineLevel="4" x14ac:dyDescent="0.2">
      <c r="A319" s="31" t="s">
        <v>75</v>
      </c>
      <c r="B319" s="15" t="s">
        <v>343</v>
      </c>
      <c r="C319" s="32" t="s">
        <v>1</v>
      </c>
      <c r="D319" s="32">
        <v>11.97</v>
      </c>
      <c r="E319" s="33"/>
      <c r="F319" s="26">
        <f t="shared" si="23"/>
        <v>0</v>
      </c>
      <c r="G319" s="46"/>
    </row>
    <row r="320" spans="1:7" s="9" customFormat="1" ht="38.25" hidden="1" outlineLevel="4" x14ac:dyDescent="0.2">
      <c r="A320" s="31" t="s">
        <v>77</v>
      </c>
      <c r="B320" s="15" t="s">
        <v>345</v>
      </c>
      <c r="C320" s="32" t="s">
        <v>2</v>
      </c>
      <c r="D320" s="32">
        <v>67.03</v>
      </c>
      <c r="E320" s="33"/>
      <c r="F320" s="26">
        <f t="shared" si="23"/>
        <v>0</v>
      </c>
      <c r="G320" s="46"/>
    </row>
    <row r="321" spans="1:7" s="9" customFormat="1" ht="38.25" hidden="1" outlineLevel="4" x14ac:dyDescent="0.2">
      <c r="A321" s="31" t="s">
        <v>79</v>
      </c>
      <c r="B321" s="15" t="s">
        <v>347</v>
      </c>
      <c r="C321" s="32" t="s">
        <v>1</v>
      </c>
      <c r="D321" s="32">
        <v>47.11</v>
      </c>
      <c r="E321" s="33"/>
      <c r="F321" s="26">
        <f t="shared" si="23"/>
        <v>0</v>
      </c>
      <c r="G321" s="46"/>
    </row>
    <row r="322" spans="1:7" s="9" customFormat="1" ht="12.75" hidden="1" outlineLevel="4" x14ac:dyDescent="0.2">
      <c r="A322" s="31"/>
      <c r="B322" s="15"/>
      <c r="C322" s="32"/>
      <c r="D322" s="32"/>
      <c r="E322" s="33"/>
      <c r="F322" s="26"/>
      <c r="G322" s="46"/>
    </row>
    <row r="323" spans="1:7" s="9" customFormat="1" ht="12.75" hidden="1" outlineLevel="3" collapsed="1" x14ac:dyDescent="0.2">
      <c r="A323" s="31"/>
      <c r="B323" s="14" t="s">
        <v>592</v>
      </c>
      <c r="C323" s="32"/>
      <c r="D323" s="32"/>
      <c r="E323" s="33"/>
      <c r="F323" s="25">
        <f>SUM(F324:F336)</f>
        <v>0</v>
      </c>
      <c r="G323" s="46"/>
    </row>
    <row r="324" spans="1:7" s="9" customFormat="1" ht="38.25" hidden="1" outlineLevel="4" x14ac:dyDescent="0.2">
      <c r="A324" s="31" t="s">
        <v>70</v>
      </c>
      <c r="B324" s="15" t="s">
        <v>338</v>
      </c>
      <c r="C324" s="32" t="s">
        <v>2</v>
      </c>
      <c r="D324" s="32">
        <v>120.205</v>
      </c>
      <c r="E324" s="33"/>
      <c r="F324" s="26">
        <f t="shared" ref="F324:F336" si="24">+D324*E324</f>
        <v>0</v>
      </c>
      <c r="G324" s="46"/>
    </row>
    <row r="325" spans="1:7" s="9" customFormat="1" ht="38.25" hidden="1" outlineLevel="4" x14ac:dyDescent="0.2">
      <c r="A325" s="31" t="s">
        <v>72</v>
      </c>
      <c r="B325" s="15" t="s">
        <v>340</v>
      </c>
      <c r="C325" s="32" t="s">
        <v>1</v>
      </c>
      <c r="D325" s="32">
        <v>38.5</v>
      </c>
      <c r="E325" s="33"/>
      <c r="F325" s="26">
        <f t="shared" si="24"/>
        <v>0</v>
      </c>
      <c r="G325" s="46"/>
    </row>
    <row r="326" spans="1:7" s="9" customFormat="1" ht="38.25" hidden="1" outlineLevel="4" x14ac:dyDescent="0.2">
      <c r="A326" s="31" t="s">
        <v>73</v>
      </c>
      <c r="B326" s="15" t="s">
        <v>341</v>
      </c>
      <c r="C326" s="32" t="s">
        <v>1</v>
      </c>
      <c r="D326" s="32">
        <v>14</v>
      </c>
      <c r="E326" s="33"/>
      <c r="F326" s="26">
        <f t="shared" si="24"/>
        <v>0</v>
      </c>
      <c r="G326" s="46"/>
    </row>
    <row r="327" spans="1:7" s="9" customFormat="1" ht="38.25" hidden="1" outlineLevel="4" x14ac:dyDescent="0.2">
      <c r="A327" s="31" t="s">
        <v>75</v>
      </c>
      <c r="B327" s="15" t="s">
        <v>453</v>
      </c>
      <c r="C327" s="32" t="s">
        <v>1</v>
      </c>
      <c r="D327" s="32">
        <v>35.03</v>
      </c>
      <c r="E327" s="33"/>
      <c r="F327" s="26">
        <f t="shared" si="24"/>
        <v>0</v>
      </c>
      <c r="G327" s="46"/>
    </row>
    <row r="328" spans="1:7" s="9" customFormat="1" ht="38.25" hidden="1" outlineLevel="4" x14ac:dyDescent="0.2">
      <c r="A328" s="31" t="s">
        <v>75</v>
      </c>
      <c r="B328" s="15" t="s">
        <v>343</v>
      </c>
      <c r="C328" s="32" t="s">
        <v>1</v>
      </c>
      <c r="D328" s="32">
        <v>35.03</v>
      </c>
      <c r="E328" s="33"/>
      <c r="F328" s="26">
        <f t="shared" si="24"/>
        <v>0</v>
      </c>
      <c r="G328" s="46"/>
    </row>
    <row r="329" spans="1:7" s="9" customFormat="1" ht="38.25" hidden="1" outlineLevel="4" x14ac:dyDescent="0.2">
      <c r="A329" s="31" t="s">
        <v>77</v>
      </c>
      <c r="B329" s="15" t="s">
        <v>345</v>
      </c>
      <c r="C329" s="32" t="s">
        <v>2</v>
      </c>
      <c r="D329" s="32">
        <v>240.41</v>
      </c>
      <c r="E329" s="33"/>
      <c r="F329" s="26">
        <f t="shared" si="24"/>
        <v>0</v>
      </c>
      <c r="G329" s="46"/>
    </row>
    <row r="330" spans="1:7" s="9" customFormat="1" ht="38.25" hidden="1" outlineLevel="4" x14ac:dyDescent="0.2">
      <c r="A330" s="31" t="s">
        <v>78</v>
      </c>
      <c r="B330" s="15" t="s">
        <v>346</v>
      </c>
      <c r="C330" s="32" t="s">
        <v>2</v>
      </c>
      <c r="D330" s="32">
        <v>13.03</v>
      </c>
      <c r="E330" s="33"/>
      <c r="F330" s="26">
        <f t="shared" si="24"/>
        <v>0</v>
      </c>
      <c r="G330" s="46"/>
    </row>
    <row r="331" spans="1:7" s="9" customFormat="1" ht="38.25" hidden="1" outlineLevel="4" x14ac:dyDescent="0.2">
      <c r="A331" s="31" t="s">
        <v>79</v>
      </c>
      <c r="B331" s="15" t="s">
        <v>347</v>
      </c>
      <c r="C331" s="32" t="s">
        <v>1</v>
      </c>
      <c r="D331" s="32">
        <v>27.8</v>
      </c>
      <c r="E331" s="33"/>
      <c r="F331" s="26">
        <f t="shared" si="24"/>
        <v>0</v>
      </c>
      <c r="G331" s="46"/>
    </row>
    <row r="332" spans="1:7" s="9" customFormat="1" ht="38.25" hidden="1" outlineLevel="4" x14ac:dyDescent="0.2">
      <c r="A332" s="31" t="s">
        <v>80</v>
      </c>
      <c r="B332" s="15" t="s">
        <v>348</v>
      </c>
      <c r="C332" s="32" t="s">
        <v>2</v>
      </c>
      <c r="D332" s="32">
        <v>47.81</v>
      </c>
      <c r="E332" s="33"/>
      <c r="F332" s="26">
        <f t="shared" si="24"/>
        <v>0</v>
      </c>
      <c r="G332" s="46"/>
    </row>
    <row r="333" spans="1:7" s="9" customFormat="1" ht="25.5" hidden="1" outlineLevel="4" x14ac:dyDescent="0.2">
      <c r="A333" s="31" t="s">
        <v>85</v>
      </c>
      <c r="B333" s="15" t="s">
        <v>354</v>
      </c>
      <c r="C333" s="32" t="s">
        <v>1</v>
      </c>
      <c r="D333" s="32">
        <v>15.11</v>
      </c>
      <c r="E333" s="33"/>
      <c r="F333" s="26">
        <f t="shared" si="24"/>
        <v>0</v>
      </c>
      <c r="G333" s="46"/>
    </row>
    <row r="334" spans="1:7" s="9" customFormat="1" ht="38.25" hidden="1" outlineLevel="4" x14ac:dyDescent="0.2">
      <c r="A334" s="31" t="s">
        <v>86</v>
      </c>
      <c r="B334" s="15" t="s">
        <v>355</v>
      </c>
      <c r="C334" s="32" t="s">
        <v>2</v>
      </c>
      <c r="D334" s="32">
        <v>13.02</v>
      </c>
      <c r="E334" s="33"/>
      <c r="F334" s="26">
        <f t="shared" si="24"/>
        <v>0</v>
      </c>
      <c r="G334" s="46"/>
    </row>
    <row r="335" spans="1:7" s="9" customFormat="1" ht="25.5" hidden="1" outlineLevel="4" x14ac:dyDescent="0.2">
      <c r="A335" s="31" t="s">
        <v>87</v>
      </c>
      <c r="B335" s="15" t="s">
        <v>356</v>
      </c>
      <c r="C335" s="32" t="s">
        <v>1</v>
      </c>
      <c r="D335" s="32">
        <v>13.530000000000001</v>
      </c>
      <c r="E335" s="33"/>
      <c r="F335" s="26">
        <f t="shared" si="24"/>
        <v>0</v>
      </c>
      <c r="G335" s="46"/>
    </row>
    <row r="336" spans="1:7" s="9" customFormat="1" ht="38.25" hidden="1" outlineLevel="4" x14ac:dyDescent="0.2">
      <c r="A336" s="31" t="s">
        <v>79</v>
      </c>
      <c r="B336" s="15" t="s">
        <v>347</v>
      </c>
      <c r="C336" s="32" t="s">
        <v>1</v>
      </c>
      <c r="D336" s="32">
        <v>15.11</v>
      </c>
      <c r="E336" s="33"/>
      <c r="F336" s="26">
        <f t="shared" si="24"/>
        <v>0</v>
      </c>
      <c r="G336" s="46"/>
    </row>
    <row r="337" spans="1:7" s="9" customFormat="1" ht="12.75" hidden="1" outlineLevel="4" x14ac:dyDescent="0.2">
      <c r="A337" s="31"/>
      <c r="B337" s="15"/>
      <c r="C337" s="32"/>
      <c r="D337" s="32"/>
      <c r="E337" s="33"/>
      <c r="F337" s="26"/>
      <c r="G337" s="46"/>
    </row>
    <row r="338" spans="1:7" s="9" customFormat="1" ht="12.75" hidden="1" outlineLevel="3" collapsed="1" x14ac:dyDescent="0.2">
      <c r="A338" s="31"/>
      <c r="B338" s="14" t="s">
        <v>599</v>
      </c>
      <c r="C338" s="32"/>
      <c r="D338" s="32"/>
      <c r="E338" s="33"/>
      <c r="F338" s="25">
        <f>SUM(F339:F344)</f>
        <v>0</v>
      </c>
      <c r="G338" s="46"/>
    </row>
    <row r="339" spans="1:7" s="9" customFormat="1" ht="38.25" hidden="1" outlineLevel="4" x14ac:dyDescent="0.2">
      <c r="A339" s="31" t="s">
        <v>70</v>
      </c>
      <c r="B339" s="15" t="s">
        <v>338</v>
      </c>
      <c r="C339" s="32" t="s">
        <v>2</v>
      </c>
      <c r="D339" s="32">
        <v>35.08</v>
      </c>
      <c r="E339" s="33"/>
      <c r="F339" s="26">
        <f t="shared" ref="F339:F344" si="25">+D339*E339</f>
        <v>0</v>
      </c>
      <c r="G339" s="46"/>
    </row>
    <row r="340" spans="1:7" s="9" customFormat="1" ht="38.25" hidden="1" outlineLevel="4" x14ac:dyDescent="0.2">
      <c r="A340" s="31" t="s">
        <v>72</v>
      </c>
      <c r="B340" s="15" t="s">
        <v>340</v>
      </c>
      <c r="C340" s="32" t="s">
        <v>1</v>
      </c>
      <c r="D340" s="32">
        <v>18.600000000000001</v>
      </c>
      <c r="E340" s="33"/>
      <c r="F340" s="26">
        <f t="shared" si="25"/>
        <v>0</v>
      </c>
      <c r="G340" s="46"/>
    </row>
    <row r="341" spans="1:7" s="9" customFormat="1" ht="38.25" hidden="1" outlineLevel="4" x14ac:dyDescent="0.2">
      <c r="A341" s="31" t="s">
        <v>75</v>
      </c>
      <c r="B341" s="15" t="s">
        <v>453</v>
      </c>
      <c r="C341" s="32" t="s">
        <v>1</v>
      </c>
      <c r="D341" s="32">
        <v>14.03</v>
      </c>
      <c r="E341" s="33"/>
      <c r="F341" s="26">
        <f t="shared" si="25"/>
        <v>0</v>
      </c>
      <c r="G341" s="46"/>
    </row>
    <row r="342" spans="1:7" s="9" customFormat="1" ht="38.25" hidden="1" outlineLevel="4" x14ac:dyDescent="0.2">
      <c r="A342" s="31" t="s">
        <v>75</v>
      </c>
      <c r="B342" s="15" t="s">
        <v>343</v>
      </c>
      <c r="C342" s="32" t="s">
        <v>1</v>
      </c>
      <c r="D342" s="32">
        <v>14.03</v>
      </c>
      <c r="E342" s="33"/>
      <c r="F342" s="26">
        <f t="shared" si="25"/>
        <v>0</v>
      </c>
      <c r="G342" s="46"/>
    </row>
    <row r="343" spans="1:7" s="9" customFormat="1" ht="38.25" hidden="1" outlineLevel="4" x14ac:dyDescent="0.2">
      <c r="A343" s="31" t="s">
        <v>77</v>
      </c>
      <c r="B343" s="15" t="s">
        <v>345</v>
      </c>
      <c r="C343" s="32" t="s">
        <v>2</v>
      </c>
      <c r="D343" s="32">
        <v>72.959999999999994</v>
      </c>
      <c r="E343" s="33"/>
      <c r="F343" s="26">
        <f t="shared" si="25"/>
        <v>0</v>
      </c>
      <c r="G343" s="46"/>
    </row>
    <row r="344" spans="1:7" s="9" customFormat="1" ht="38.25" hidden="1" outlineLevel="4" x14ac:dyDescent="0.2">
      <c r="A344" s="31" t="s">
        <v>79</v>
      </c>
      <c r="B344" s="15" t="s">
        <v>347</v>
      </c>
      <c r="C344" s="32" t="s">
        <v>1</v>
      </c>
      <c r="D344" s="32">
        <v>14.03</v>
      </c>
      <c r="E344" s="33"/>
      <c r="F344" s="26">
        <f t="shared" si="25"/>
        <v>0</v>
      </c>
      <c r="G344" s="46"/>
    </row>
    <row r="345" spans="1:7" s="9" customFormat="1" ht="12.75" hidden="1" outlineLevel="2" x14ac:dyDescent="0.2">
      <c r="A345" s="31"/>
      <c r="B345" s="15"/>
      <c r="C345" s="32"/>
      <c r="D345" s="32"/>
      <c r="E345" s="33"/>
      <c r="F345" s="26"/>
      <c r="G345" s="46"/>
    </row>
    <row r="346" spans="1:7" s="9" customFormat="1" ht="12.75" hidden="1" outlineLevel="2" collapsed="1" x14ac:dyDescent="0.2">
      <c r="A346" s="31"/>
      <c r="B346" s="14" t="s">
        <v>30</v>
      </c>
      <c r="C346" s="32"/>
      <c r="D346" s="32"/>
      <c r="E346" s="33"/>
      <c r="F346" s="25">
        <f>+F348+F351+F354+F357</f>
        <v>0</v>
      </c>
      <c r="G346" s="46"/>
    </row>
    <row r="347" spans="1:7" s="9" customFormat="1" ht="12.75" hidden="1" outlineLevel="3" x14ac:dyDescent="0.2">
      <c r="A347" s="31"/>
      <c r="B347" s="14"/>
      <c r="C347" s="32"/>
      <c r="D347" s="32"/>
      <c r="E347" s="33"/>
      <c r="F347" s="25"/>
      <c r="G347" s="46"/>
    </row>
    <row r="348" spans="1:7" s="9" customFormat="1" ht="12.75" hidden="1" outlineLevel="3" collapsed="1" x14ac:dyDescent="0.2">
      <c r="A348" s="31"/>
      <c r="B348" s="14" t="s">
        <v>302</v>
      </c>
      <c r="C348" s="32"/>
      <c r="D348" s="32"/>
      <c r="E348" s="33"/>
      <c r="F348" s="25">
        <f>+F349</f>
        <v>0</v>
      </c>
      <c r="G348" s="46"/>
    </row>
    <row r="349" spans="1:7" s="9" customFormat="1" ht="38.25" hidden="1" outlineLevel="4" x14ac:dyDescent="0.2">
      <c r="A349" s="31"/>
      <c r="B349" s="15" t="s">
        <v>300</v>
      </c>
      <c r="C349" s="32" t="s">
        <v>2</v>
      </c>
      <c r="D349" s="32">
        <v>681.27</v>
      </c>
      <c r="E349" s="33"/>
      <c r="F349" s="26">
        <f>+D349*E349</f>
        <v>0</v>
      </c>
      <c r="G349" s="46"/>
    </row>
    <row r="350" spans="1:7" s="9" customFormat="1" ht="12.75" hidden="1" outlineLevel="3" x14ac:dyDescent="0.2">
      <c r="A350" s="31"/>
      <c r="B350" s="15"/>
      <c r="C350" s="32"/>
      <c r="D350" s="32"/>
      <c r="E350" s="33"/>
      <c r="F350" s="26"/>
      <c r="G350" s="46"/>
    </row>
    <row r="351" spans="1:7" s="9" customFormat="1" ht="12.75" hidden="1" outlineLevel="3" collapsed="1" x14ac:dyDescent="0.2">
      <c r="A351" s="31"/>
      <c r="B351" s="14" t="s">
        <v>301</v>
      </c>
      <c r="C351" s="32"/>
      <c r="D351" s="32"/>
      <c r="E351" s="33"/>
      <c r="F351" s="25">
        <f>+F352</f>
        <v>0</v>
      </c>
      <c r="G351" s="46"/>
    </row>
    <row r="352" spans="1:7" s="9" customFormat="1" ht="38.25" hidden="1" outlineLevel="4" x14ac:dyDescent="0.2">
      <c r="A352" s="31"/>
      <c r="B352" s="15" t="s">
        <v>300</v>
      </c>
      <c r="C352" s="32" t="s">
        <v>2</v>
      </c>
      <c r="D352" s="32">
        <v>39.909999999999997</v>
      </c>
      <c r="E352" s="33"/>
      <c r="F352" s="26">
        <f>+D352*E352</f>
        <v>0</v>
      </c>
      <c r="G352" s="46"/>
    </row>
    <row r="353" spans="1:7" s="9" customFormat="1" ht="12.75" hidden="1" outlineLevel="3" x14ac:dyDescent="0.2">
      <c r="A353" s="31"/>
      <c r="B353" s="15"/>
      <c r="C353" s="32"/>
      <c r="D353" s="32"/>
      <c r="E353" s="33"/>
      <c r="F353" s="26"/>
      <c r="G353" s="46"/>
    </row>
    <row r="354" spans="1:7" s="9" customFormat="1" ht="12.75" hidden="1" outlineLevel="3" collapsed="1" x14ac:dyDescent="0.2">
      <c r="A354" s="31"/>
      <c r="B354" s="14" t="s">
        <v>600</v>
      </c>
      <c r="C354" s="32"/>
      <c r="D354" s="32"/>
      <c r="E354" s="33"/>
      <c r="F354" s="25">
        <f>+F355</f>
        <v>0</v>
      </c>
      <c r="G354" s="46"/>
    </row>
    <row r="355" spans="1:7" s="9" customFormat="1" ht="38.25" hidden="1" outlineLevel="4" x14ac:dyDescent="0.2">
      <c r="A355" s="31"/>
      <c r="B355" s="15" t="s">
        <v>300</v>
      </c>
      <c r="C355" s="32" t="s">
        <v>2</v>
      </c>
      <c r="D355" s="32">
        <v>28.07</v>
      </c>
      <c r="E355" s="33"/>
      <c r="F355" s="26">
        <f>+D355*E355</f>
        <v>0</v>
      </c>
      <c r="G355" s="46"/>
    </row>
    <row r="356" spans="1:7" s="9" customFormat="1" ht="12.75" hidden="1" outlineLevel="3" x14ac:dyDescent="0.2">
      <c r="A356" s="31"/>
      <c r="B356" s="15"/>
      <c r="C356" s="32"/>
      <c r="D356" s="32"/>
      <c r="E356" s="33"/>
      <c r="F356" s="26"/>
      <c r="G356" s="46"/>
    </row>
    <row r="357" spans="1:7" s="9" customFormat="1" ht="12.75" hidden="1" outlineLevel="3" collapsed="1" x14ac:dyDescent="0.2">
      <c r="A357" s="31"/>
      <c r="B357" s="14" t="s">
        <v>601</v>
      </c>
      <c r="C357" s="32"/>
      <c r="D357" s="32"/>
      <c r="E357" s="33"/>
      <c r="F357" s="25">
        <f>+F358</f>
        <v>0</v>
      </c>
      <c r="G357" s="46"/>
    </row>
    <row r="358" spans="1:7" s="9" customFormat="1" ht="38.25" hidden="1" outlineLevel="4" x14ac:dyDescent="0.2">
      <c r="A358" s="31"/>
      <c r="B358" s="15" t="s">
        <v>300</v>
      </c>
      <c r="C358" s="32" t="s">
        <v>2</v>
      </c>
      <c r="D358" s="32">
        <v>13.08</v>
      </c>
      <c r="E358" s="33"/>
      <c r="F358" s="26">
        <f>+D358*E358</f>
        <v>0</v>
      </c>
      <c r="G358" s="46"/>
    </row>
    <row r="359" spans="1:7" s="9" customFormat="1" ht="12.75" hidden="1" outlineLevel="3" x14ac:dyDescent="0.2">
      <c r="A359" s="31"/>
      <c r="B359" s="15"/>
      <c r="C359" s="32"/>
      <c r="D359" s="32"/>
      <c r="E359" s="33"/>
      <c r="F359" s="26"/>
      <c r="G359" s="46"/>
    </row>
    <row r="360" spans="1:7" s="9" customFormat="1" ht="12.75" outlineLevel="1" x14ac:dyDescent="0.2">
      <c r="A360" s="31"/>
      <c r="B360" s="15"/>
      <c r="C360" s="32"/>
      <c r="D360" s="32"/>
      <c r="E360" s="33"/>
      <c r="F360" s="26"/>
      <c r="G360" s="46"/>
    </row>
    <row r="361" spans="1:7" outlineLevel="1" collapsed="1" x14ac:dyDescent="0.25">
      <c r="A361" s="31"/>
      <c r="B361" s="14" t="s">
        <v>20</v>
      </c>
      <c r="C361" s="32"/>
      <c r="D361" s="32"/>
      <c r="E361" s="33"/>
      <c r="F361" s="25">
        <f>+F363+F372+F465+F489+F524+F552+F556+F669+F673+F677+F681</f>
        <v>0</v>
      </c>
    </row>
    <row r="362" spans="1:7" hidden="1" outlineLevel="2" x14ac:dyDescent="0.25">
      <c r="A362" s="31"/>
      <c r="B362" s="15"/>
      <c r="C362" s="32"/>
      <c r="D362" s="32"/>
      <c r="E362" s="33"/>
      <c r="F362" s="26"/>
    </row>
    <row r="363" spans="1:7" s="9" customFormat="1" ht="12.75" hidden="1" outlineLevel="2" collapsed="1" x14ac:dyDescent="0.2">
      <c r="A363" s="31"/>
      <c r="B363" s="14" t="s">
        <v>358</v>
      </c>
      <c r="C363" s="32"/>
      <c r="D363" s="32"/>
      <c r="E363" s="33"/>
      <c r="F363" s="25">
        <f>SUM(F364:F370)</f>
        <v>0</v>
      </c>
      <c r="G363" s="46"/>
    </row>
    <row r="364" spans="1:7" ht="25.5" hidden="1" outlineLevel="3" x14ac:dyDescent="0.25">
      <c r="A364" s="31" t="s">
        <v>463</v>
      </c>
      <c r="B364" s="15" t="s">
        <v>823</v>
      </c>
      <c r="C364" s="32" t="s">
        <v>11</v>
      </c>
      <c r="D364" s="32">
        <v>2</v>
      </c>
      <c r="E364" s="33"/>
      <c r="F364" s="26">
        <f t="shared" ref="F364:F370" si="26">+D364*E364</f>
        <v>0</v>
      </c>
    </row>
    <row r="365" spans="1:7" ht="25.5" hidden="1" outlineLevel="3" x14ac:dyDescent="0.25">
      <c r="A365" s="31" t="s">
        <v>464</v>
      </c>
      <c r="B365" s="15" t="s">
        <v>824</v>
      </c>
      <c r="C365" s="32" t="s">
        <v>11</v>
      </c>
      <c r="D365" s="32">
        <v>14</v>
      </c>
      <c r="E365" s="33"/>
      <c r="F365" s="26">
        <f t="shared" si="26"/>
        <v>0</v>
      </c>
    </row>
    <row r="366" spans="1:7" ht="25.5" hidden="1" outlineLevel="3" x14ac:dyDescent="0.25">
      <c r="A366" s="31" t="s">
        <v>465</v>
      </c>
      <c r="B366" s="15" t="s">
        <v>825</v>
      </c>
      <c r="C366" s="32" t="s">
        <v>11</v>
      </c>
      <c r="D366" s="32">
        <v>6</v>
      </c>
      <c r="E366" s="33"/>
      <c r="F366" s="26">
        <f t="shared" si="26"/>
        <v>0</v>
      </c>
    </row>
    <row r="367" spans="1:7" ht="25.5" hidden="1" outlineLevel="3" x14ac:dyDescent="0.25">
      <c r="A367" s="31" t="s">
        <v>822</v>
      </c>
      <c r="B367" s="15" t="s">
        <v>830</v>
      </c>
      <c r="C367" s="32" t="s">
        <v>29</v>
      </c>
      <c r="D367" s="32">
        <v>2</v>
      </c>
      <c r="E367" s="33"/>
      <c r="F367" s="26">
        <f t="shared" si="26"/>
        <v>0</v>
      </c>
    </row>
    <row r="368" spans="1:7" ht="25.5" hidden="1" outlineLevel="3" x14ac:dyDescent="0.25">
      <c r="A368" s="31" t="s">
        <v>826</v>
      </c>
      <c r="B368" s="15" t="s">
        <v>829</v>
      </c>
      <c r="C368" s="32" t="s">
        <v>29</v>
      </c>
      <c r="D368" s="32">
        <v>14</v>
      </c>
      <c r="E368" s="33"/>
      <c r="F368" s="26">
        <f t="shared" si="26"/>
        <v>0</v>
      </c>
    </row>
    <row r="369" spans="1:6" ht="25.5" hidden="1" outlineLevel="3" x14ac:dyDescent="0.25">
      <c r="A369" s="31" t="s">
        <v>827</v>
      </c>
      <c r="B369" s="15" t="s">
        <v>831</v>
      </c>
      <c r="C369" s="32" t="s">
        <v>29</v>
      </c>
      <c r="D369" s="32">
        <v>6</v>
      </c>
      <c r="E369" s="33"/>
      <c r="F369" s="26">
        <f t="shared" si="26"/>
        <v>0</v>
      </c>
    </row>
    <row r="370" spans="1:6" hidden="1" outlineLevel="3" x14ac:dyDescent="0.25">
      <c r="A370" s="31" t="s">
        <v>828</v>
      </c>
      <c r="B370" s="15" t="s">
        <v>446</v>
      </c>
      <c r="C370" s="32" t="s">
        <v>31</v>
      </c>
      <c r="D370" s="32">
        <v>22</v>
      </c>
      <c r="E370" s="33"/>
      <c r="F370" s="26">
        <f t="shared" si="26"/>
        <v>0</v>
      </c>
    </row>
    <row r="371" spans="1:6" hidden="1" outlineLevel="2" x14ac:dyDescent="0.25">
      <c r="A371" s="31"/>
      <c r="B371" s="15"/>
      <c r="C371" s="32"/>
      <c r="D371" s="32"/>
      <c r="E371" s="33"/>
      <c r="F371" s="26"/>
    </row>
    <row r="372" spans="1:6" hidden="1" outlineLevel="2" collapsed="1" x14ac:dyDescent="0.25">
      <c r="A372" s="31"/>
      <c r="B372" s="14" t="s">
        <v>38</v>
      </c>
      <c r="C372" s="32"/>
      <c r="D372" s="32"/>
      <c r="E372" s="33"/>
      <c r="F372" s="25">
        <f>+F373+F424+F442+F462</f>
        <v>0</v>
      </c>
    </row>
    <row r="373" spans="1:6" hidden="1" outlineLevel="3" collapsed="1" x14ac:dyDescent="0.25">
      <c r="A373" s="31"/>
      <c r="B373" s="14" t="s">
        <v>25</v>
      </c>
      <c r="C373" s="32"/>
      <c r="D373" s="32"/>
      <c r="E373" s="33"/>
      <c r="F373" s="25">
        <f>+F374+F388+F397+F410+F416</f>
        <v>0</v>
      </c>
    </row>
    <row r="374" spans="1:6" hidden="1" outlineLevel="4" collapsed="1" x14ac:dyDescent="0.25">
      <c r="A374" s="31"/>
      <c r="B374" s="14" t="s">
        <v>399</v>
      </c>
      <c r="C374" s="32"/>
      <c r="D374" s="32"/>
      <c r="E374" s="33"/>
      <c r="F374" s="25">
        <f>SUM(F375:F386)</f>
        <v>0</v>
      </c>
    </row>
    <row r="375" spans="1:6" ht="76.5" hidden="1" outlineLevel="5" x14ac:dyDescent="0.25">
      <c r="A375" s="31" t="s">
        <v>94</v>
      </c>
      <c r="B375" s="15" t="s">
        <v>686</v>
      </c>
      <c r="C375" s="32" t="s">
        <v>95</v>
      </c>
      <c r="D375" s="32">
        <v>75</v>
      </c>
      <c r="E375" s="33"/>
      <c r="F375" s="26">
        <f t="shared" ref="F375:F386" si="27">+D375*E375</f>
        <v>0</v>
      </c>
    </row>
    <row r="376" spans="1:6" ht="25.5" hidden="1" outlineLevel="5" x14ac:dyDescent="0.25">
      <c r="A376" s="31" t="s">
        <v>96</v>
      </c>
      <c r="B376" s="15" t="s">
        <v>687</v>
      </c>
      <c r="C376" s="32" t="s">
        <v>97</v>
      </c>
      <c r="D376" s="32">
        <v>26</v>
      </c>
      <c r="E376" s="33"/>
      <c r="F376" s="26">
        <f t="shared" si="27"/>
        <v>0</v>
      </c>
    </row>
    <row r="377" spans="1:6" ht="38.25" hidden="1" outlineLevel="5" x14ac:dyDescent="0.25">
      <c r="A377" s="31" t="s">
        <v>98</v>
      </c>
      <c r="B377" s="15" t="s">
        <v>688</v>
      </c>
      <c r="C377" s="32" t="s">
        <v>97</v>
      </c>
      <c r="D377" s="32">
        <v>49</v>
      </c>
      <c r="E377" s="33"/>
      <c r="F377" s="26">
        <f t="shared" si="27"/>
        <v>0</v>
      </c>
    </row>
    <row r="378" spans="1:6" ht="76.5" hidden="1" outlineLevel="5" x14ac:dyDescent="0.25">
      <c r="A378" s="31" t="s">
        <v>99</v>
      </c>
      <c r="B378" s="15" t="s">
        <v>689</v>
      </c>
      <c r="C378" s="32" t="s">
        <v>95</v>
      </c>
      <c r="D378" s="32">
        <v>12</v>
      </c>
      <c r="E378" s="33"/>
      <c r="F378" s="26">
        <f t="shared" si="27"/>
        <v>0</v>
      </c>
    </row>
    <row r="379" spans="1:6" ht="25.5" hidden="1" outlineLevel="5" x14ac:dyDescent="0.25">
      <c r="A379" s="31" t="s">
        <v>100</v>
      </c>
      <c r="B379" s="15" t="s">
        <v>690</v>
      </c>
      <c r="C379" s="32" t="s">
        <v>97</v>
      </c>
      <c r="D379" s="32">
        <v>12</v>
      </c>
      <c r="E379" s="33"/>
      <c r="F379" s="26">
        <f t="shared" si="27"/>
        <v>0</v>
      </c>
    </row>
    <row r="380" spans="1:6" ht="76.5" hidden="1" outlineLevel="5" x14ac:dyDescent="0.25">
      <c r="A380" s="31" t="s">
        <v>101</v>
      </c>
      <c r="B380" s="15" t="s">
        <v>691</v>
      </c>
      <c r="C380" s="32" t="s">
        <v>95</v>
      </c>
      <c r="D380" s="32">
        <v>11</v>
      </c>
      <c r="E380" s="33"/>
      <c r="F380" s="26">
        <f t="shared" si="27"/>
        <v>0</v>
      </c>
    </row>
    <row r="381" spans="1:6" ht="76.5" hidden="1" outlineLevel="5" x14ac:dyDescent="0.25">
      <c r="A381" s="31" t="s">
        <v>102</v>
      </c>
      <c r="B381" s="15" t="s">
        <v>692</v>
      </c>
      <c r="C381" s="32" t="s">
        <v>95</v>
      </c>
      <c r="D381" s="32">
        <v>12</v>
      </c>
      <c r="E381" s="33"/>
      <c r="F381" s="26">
        <f t="shared" si="27"/>
        <v>0</v>
      </c>
    </row>
    <row r="382" spans="1:6" ht="38.25" hidden="1" outlineLevel="5" x14ac:dyDescent="0.25">
      <c r="A382" s="31" t="s">
        <v>103</v>
      </c>
      <c r="B382" s="15" t="s">
        <v>693</v>
      </c>
      <c r="C382" s="32" t="s">
        <v>97</v>
      </c>
      <c r="D382" s="32">
        <v>11</v>
      </c>
      <c r="E382" s="33"/>
      <c r="F382" s="26">
        <f t="shared" si="27"/>
        <v>0</v>
      </c>
    </row>
    <row r="383" spans="1:6" ht="38.25" hidden="1" outlineLevel="5" x14ac:dyDescent="0.25">
      <c r="A383" s="31" t="s">
        <v>104</v>
      </c>
      <c r="B383" s="15" t="s">
        <v>694</v>
      </c>
      <c r="C383" s="32" t="s">
        <v>97</v>
      </c>
      <c r="D383" s="32">
        <v>12</v>
      </c>
      <c r="E383" s="33"/>
      <c r="F383" s="26">
        <f t="shared" si="27"/>
        <v>0</v>
      </c>
    </row>
    <row r="384" spans="1:6" ht="25.5" hidden="1" outlineLevel="5" x14ac:dyDescent="0.25">
      <c r="A384" s="31" t="s">
        <v>105</v>
      </c>
      <c r="B384" s="15" t="s">
        <v>695</v>
      </c>
      <c r="C384" s="32" t="s">
        <v>97</v>
      </c>
      <c r="D384" s="32">
        <v>23</v>
      </c>
      <c r="E384" s="33"/>
      <c r="F384" s="26">
        <f t="shared" si="27"/>
        <v>0</v>
      </c>
    </row>
    <row r="385" spans="1:6" ht="76.5" hidden="1" outlineLevel="5" x14ac:dyDescent="0.25">
      <c r="A385" s="31" t="s">
        <v>106</v>
      </c>
      <c r="B385" s="15" t="s">
        <v>696</v>
      </c>
      <c r="C385" s="32" t="s">
        <v>107</v>
      </c>
      <c r="D385" s="32">
        <v>65</v>
      </c>
      <c r="E385" s="33"/>
      <c r="F385" s="26">
        <f t="shared" si="27"/>
        <v>0</v>
      </c>
    </row>
    <row r="386" spans="1:6" ht="76.5" hidden="1" outlineLevel="5" x14ac:dyDescent="0.25">
      <c r="A386" s="31" t="s">
        <v>108</v>
      </c>
      <c r="B386" s="15" t="s">
        <v>697</v>
      </c>
      <c r="C386" s="32" t="s">
        <v>107</v>
      </c>
      <c r="D386" s="32">
        <v>50</v>
      </c>
      <c r="E386" s="33"/>
      <c r="F386" s="26">
        <f t="shared" si="27"/>
        <v>0</v>
      </c>
    </row>
    <row r="387" spans="1:6" hidden="1" outlineLevel="4" x14ac:dyDescent="0.25">
      <c r="A387" s="31"/>
      <c r="B387" s="15"/>
      <c r="C387" s="32"/>
      <c r="D387" s="32"/>
      <c r="E387" s="33"/>
      <c r="F387" s="26"/>
    </row>
    <row r="388" spans="1:6" hidden="1" outlineLevel="4" collapsed="1" x14ac:dyDescent="0.25">
      <c r="A388" s="31"/>
      <c r="B388" s="14" t="s">
        <v>401</v>
      </c>
      <c r="C388" s="32"/>
      <c r="D388" s="32"/>
      <c r="E388" s="33"/>
      <c r="F388" s="25">
        <f>SUM(F389:F395)</f>
        <v>0</v>
      </c>
    </row>
    <row r="389" spans="1:6" ht="76.5" hidden="1" outlineLevel="5" x14ac:dyDescent="0.25">
      <c r="A389" s="31" t="s">
        <v>109</v>
      </c>
      <c r="B389" s="15" t="s">
        <v>698</v>
      </c>
      <c r="C389" s="32" t="s">
        <v>95</v>
      </c>
      <c r="D389" s="32">
        <v>59</v>
      </c>
      <c r="E389" s="33"/>
      <c r="F389" s="26">
        <f t="shared" ref="F389:F395" si="28">+D389*E389</f>
        <v>0</v>
      </c>
    </row>
    <row r="390" spans="1:6" ht="38.25" hidden="1" outlineLevel="5" x14ac:dyDescent="0.25">
      <c r="A390" s="31" t="s">
        <v>110</v>
      </c>
      <c r="B390" s="15" t="s">
        <v>699</v>
      </c>
      <c r="C390" s="32" t="s">
        <v>97</v>
      </c>
      <c r="D390" s="32">
        <v>59</v>
      </c>
      <c r="E390" s="33"/>
      <c r="F390" s="26">
        <f t="shared" si="28"/>
        <v>0</v>
      </c>
    </row>
    <row r="391" spans="1:6" ht="25.5" hidden="1" outlineLevel="5" x14ac:dyDescent="0.25">
      <c r="A391" s="31" t="s">
        <v>105</v>
      </c>
      <c r="B391" s="15" t="s">
        <v>695</v>
      </c>
      <c r="C391" s="32" t="s">
        <v>97</v>
      </c>
      <c r="D391" s="32">
        <v>59</v>
      </c>
      <c r="E391" s="33"/>
      <c r="F391" s="26">
        <f t="shared" si="28"/>
        <v>0</v>
      </c>
    </row>
    <row r="392" spans="1:6" ht="76.5" hidden="1" outlineLevel="5" x14ac:dyDescent="0.25">
      <c r="A392" s="31" t="s">
        <v>111</v>
      </c>
      <c r="B392" s="15" t="s">
        <v>700</v>
      </c>
      <c r="C392" s="32" t="s">
        <v>107</v>
      </c>
      <c r="D392" s="32">
        <v>26</v>
      </c>
      <c r="E392" s="33"/>
      <c r="F392" s="26">
        <f t="shared" si="28"/>
        <v>0</v>
      </c>
    </row>
    <row r="393" spans="1:6" ht="76.5" hidden="1" outlineLevel="5" x14ac:dyDescent="0.25">
      <c r="A393" s="31" t="s">
        <v>112</v>
      </c>
      <c r="B393" s="15" t="s">
        <v>701</v>
      </c>
      <c r="C393" s="32" t="s">
        <v>107</v>
      </c>
      <c r="D393" s="32">
        <v>26</v>
      </c>
      <c r="E393" s="33"/>
      <c r="F393" s="26">
        <f t="shared" si="28"/>
        <v>0</v>
      </c>
    </row>
    <row r="394" spans="1:6" ht="76.5" hidden="1" outlineLevel="5" x14ac:dyDescent="0.25">
      <c r="A394" s="31" t="s">
        <v>113</v>
      </c>
      <c r="B394" s="15" t="s">
        <v>702</v>
      </c>
      <c r="C394" s="32" t="s">
        <v>107</v>
      </c>
      <c r="D394" s="32">
        <v>24</v>
      </c>
      <c r="E394" s="33"/>
      <c r="F394" s="26">
        <f t="shared" si="28"/>
        <v>0</v>
      </c>
    </row>
    <row r="395" spans="1:6" ht="76.5" hidden="1" outlineLevel="5" x14ac:dyDescent="0.25">
      <c r="A395" s="31" t="s">
        <v>114</v>
      </c>
      <c r="B395" s="15" t="s">
        <v>703</v>
      </c>
      <c r="C395" s="32" t="s">
        <v>107</v>
      </c>
      <c r="D395" s="32">
        <v>36</v>
      </c>
      <c r="E395" s="33"/>
      <c r="F395" s="26">
        <f t="shared" si="28"/>
        <v>0</v>
      </c>
    </row>
    <row r="396" spans="1:6" hidden="1" outlineLevel="4" x14ac:dyDescent="0.25">
      <c r="A396" s="31"/>
      <c r="B396" s="15"/>
      <c r="C396" s="32"/>
      <c r="D396" s="32"/>
      <c r="E396" s="33"/>
      <c r="F396" s="26"/>
    </row>
    <row r="397" spans="1:6" hidden="1" outlineLevel="4" collapsed="1" x14ac:dyDescent="0.25">
      <c r="A397" s="31"/>
      <c r="B397" s="14" t="s">
        <v>400</v>
      </c>
      <c r="C397" s="32"/>
      <c r="D397" s="32"/>
      <c r="E397" s="33"/>
      <c r="F397" s="25">
        <f>SUM(F398:F408)</f>
        <v>0</v>
      </c>
    </row>
    <row r="398" spans="1:6" ht="76.5" hidden="1" outlineLevel="5" x14ac:dyDescent="0.25">
      <c r="A398" s="31" t="s">
        <v>94</v>
      </c>
      <c r="B398" s="15" t="s">
        <v>686</v>
      </c>
      <c r="C398" s="32" t="s">
        <v>95</v>
      </c>
      <c r="D398" s="32">
        <v>71</v>
      </c>
      <c r="E398" s="33"/>
      <c r="F398" s="26">
        <f t="shared" ref="F398:F408" si="29">+D398*E398</f>
        <v>0</v>
      </c>
    </row>
    <row r="399" spans="1:6" ht="25.5" hidden="1" outlineLevel="5" x14ac:dyDescent="0.25">
      <c r="A399" s="31" t="s">
        <v>96</v>
      </c>
      <c r="B399" s="15" t="s">
        <v>687</v>
      </c>
      <c r="C399" s="32" t="s">
        <v>97</v>
      </c>
      <c r="D399" s="32">
        <v>24</v>
      </c>
      <c r="E399" s="33"/>
      <c r="F399" s="26">
        <f t="shared" si="29"/>
        <v>0</v>
      </c>
    </row>
    <row r="400" spans="1:6" ht="38.25" hidden="1" outlineLevel="5" x14ac:dyDescent="0.25">
      <c r="A400" s="31" t="s">
        <v>98</v>
      </c>
      <c r="B400" s="15" t="s">
        <v>688</v>
      </c>
      <c r="C400" s="32" t="s">
        <v>97</v>
      </c>
      <c r="D400" s="32">
        <v>47</v>
      </c>
      <c r="E400" s="33"/>
      <c r="F400" s="26">
        <f t="shared" si="29"/>
        <v>0</v>
      </c>
    </row>
    <row r="401" spans="1:6" ht="76.5" hidden="1" outlineLevel="5" x14ac:dyDescent="0.25">
      <c r="A401" s="31" t="s">
        <v>99</v>
      </c>
      <c r="B401" s="15" t="s">
        <v>689</v>
      </c>
      <c r="C401" s="32" t="s">
        <v>95</v>
      </c>
      <c r="D401" s="32">
        <v>12</v>
      </c>
      <c r="E401" s="33"/>
      <c r="F401" s="26">
        <f t="shared" si="29"/>
        <v>0</v>
      </c>
    </row>
    <row r="402" spans="1:6" ht="25.5" hidden="1" outlineLevel="5" x14ac:dyDescent="0.25">
      <c r="A402" s="31" t="s">
        <v>100</v>
      </c>
      <c r="B402" s="15" t="s">
        <v>690</v>
      </c>
      <c r="C402" s="32" t="s">
        <v>97</v>
      </c>
      <c r="D402" s="32">
        <v>12</v>
      </c>
      <c r="E402" s="33"/>
      <c r="F402" s="26">
        <f t="shared" si="29"/>
        <v>0</v>
      </c>
    </row>
    <row r="403" spans="1:6" ht="76.5" hidden="1" outlineLevel="5" x14ac:dyDescent="0.25">
      <c r="A403" s="31" t="s">
        <v>101</v>
      </c>
      <c r="B403" s="15" t="s">
        <v>691</v>
      </c>
      <c r="C403" s="32" t="s">
        <v>95</v>
      </c>
      <c r="D403" s="32">
        <v>9</v>
      </c>
      <c r="E403" s="33"/>
      <c r="F403" s="26">
        <f t="shared" si="29"/>
        <v>0</v>
      </c>
    </row>
    <row r="404" spans="1:6" ht="76.5" hidden="1" outlineLevel="5" x14ac:dyDescent="0.25">
      <c r="A404" s="31" t="s">
        <v>99</v>
      </c>
      <c r="B404" s="15" t="s">
        <v>689</v>
      </c>
      <c r="C404" s="32" t="s">
        <v>95</v>
      </c>
      <c r="D404" s="32">
        <v>12</v>
      </c>
      <c r="E404" s="33"/>
      <c r="F404" s="26">
        <f t="shared" si="29"/>
        <v>0</v>
      </c>
    </row>
    <row r="405" spans="1:6" ht="38.25" hidden="1" outlineLevel="5" x14ac:dyDescent="0.25">
      <c r="A405" s="31" t="s">
        <v>103</v>
      </c>
      <c r="B405" s="15" t="s">
        <v>693</v>
      </c>
      <c r="C405" s="32" t="s">
        <v>97</v>
      </c>
      <c r="D405" s="32">
        <v>9</v>
      </c>
      <c r="E405" s="33"/>
      <c r="F405" s="26">
        <f t="shared" si="29"/>
        <v>0</v>
      </c>
    </row>
    <row r="406" spans="1:6" ht="38.25" hidden="1" outlineLevel="5" x14ac:dyDescent="0.25">
      <c r="A406" s="31" t="s">
        <v>104</v>
      </c>
      <c r="B406" s="15" t="s">
        <v>694</v>
      </c>
      <c r="C406" s="32" t="s">
        <v>97</v>
      </c>
      <c r="D406" s="32">
        <v>12</v>
      </c>
      <c r="E406" s="33"/>
      <c r="F406" s="26">
        <f t="shared" si="29"/>
        <v>0</v>
      </c>
    </row>
    <row r="407" spans="1:6" ht="25.5" hidden="1" outlineLevel="5" x14ac:dyDescent="0.25">
      <c r="A407" s="31" t="s">
        <v>105</v>
      </c>
      <c r="B407" s="15" t="s">
        <v>695</v>
      </c>
      <c r="C407" s="32" t="s">
        <v>97</v>
      </c>
      <c r="D407" s="32">
        <v>21</v>
      </c>
      <c r="E407" s="33"/>
      <c r="F407" s="26">
        <f t="shared" si="29"/>
        <v>0</v>
      </c>
    </row>
    <row r="408" spans="1:6" ht="76.5" hidden="1" outlineLevel="5" x14ac:dyDescent="0.25">
      <c r="A408" s="31" t="s">
        <v>115</v>
      </c>
      <c r="B408" s="15" t="s">
        <v>704</v>
      </c>
      <c r="C408" s="32" t="s">
        <v>107</v>
      </c>
      <c r="D408" s="32">
        <v>25</v>
      </c>
      <c r="E408" s="33"/>
      <c r="F408" s="26">
        <f t="shared" si="29"/>
        <v>0</v>
      </c>
    </row>
    <row r="409" spans="1:6" hidden="1" outlineLevel="4" x14ac:dyDescent="0.25">
      <c r="A409" s="31"/>
      <c r="B409" s="15"/>
      <c r="C409" s="32"/>
      <c r="D409" s="32"/>
      <c r="E409" s="33"/>
      <c r="F409" s="26"/>
    </row>
    <row r="410" spans="1:6" hidden="1" outlineLevel="4" collapsed="1" x14ac:dyDescent="0.25">
      <c r="A410" s="31"/>
      <c r="B410" s="14" t="s">
        <v>402</v>
      </c>
      <c r="C410" s="32"/>
      <c r="D410" s="32"/>
      <c r="E410" s="33"/>
      <c r="F410" s="25">
        <f>SUM(F411:F414)</f>
        <v>0</v>
      </c>
    </row>
    <row r="411" spans="1:6" ht="76.5" hidden="1" outlineLevel="5" x14ac:dyDescent="0.25">
      <c r="A411" s="31" t="s">
        <v>109</v>
      </c>
      <c r="B411" s="15" t="s">
        <v>698</v>
      </c>
      <c r="C411" s="32" t="s">
        <v>95</v>
      </c>
      <c r="D411" s="32">
        <v>45</v>
      </c>
      <c r="E411" s="33"/>
      <c r="F411" s="26">
        <f>+D411*E411</f>
        <v>0</v>
      </c>
    </row>
    <row r="412" spans="1:6" ht="38.25" hidden="1" outlineLevel="5" x14ac:dyDescent="0.25">
      <c r="A412" s="31" t="s">
        <v>110</v>
      </c>
      <c r="B412" s="15" t="s">
        <v>699</v>
      </c>
      <c r="C412" s="32" t="s">
        <v>97</v>
      </c>
      <c r="D412" s="32">
        <v>45</v>
      </c>
      <c r="E412" s="33"/>
      <c r="F412" s="26">
        <f>+D412*E412</f>
        <v>0</v>
      </c>
    </row>
    <row r="413" spans="1:6" ht="25.5" hidden="1" outlineLevel="5" x14ac:dyDescent="0.25">
      <c r="A413" s="31" t="s">
        <v>105</v>
      </c>
      <c r="B413" s="15" t="s">
        <v>695</v>
      </c>
      <c r="C413" s="32" t="s">
        <v>97</v>
      </c>
      <c r="D413" s="32">
        <v>45</v>
      </c>
      <c r="E413" s="33"/>
      <c r="F413" s="26">
        <f>+D413*E413</f>
        <v>0</v>
      </c>
    </row>
    <row r="414" spans="1:6" ht="76.5" hidden="1" outlineLevel="5" x14ac:dyDescent="0.25">
      <c r="A414" s="31" t="s">
        <v>111</v>
      </c>
      <c r="B414" s="15" t="s">
        <v>700</v>
      </c>
      <c r="C414" s="32" t="s">
        <v>107</v>
      </c>
      <c r="D414" s="32">
        <v>27</v>
      </c>
      <c r="E414" s="33"/>
      <c r="F414" s="26">
        <f>+D414*E414</f>
        <v>0</v>
      </c>
    </row>
    <row r="415" spans="1:6" hidden="1" outlineLevel="4" x14ac:dyDescent="0.25">
      <c r="A415" s="31"/>
      <c r="B415" s="15"/>
      <c r="C415" s="32"/>
      <c r="D415" s="32"/>
      <c r="E415" s="33"/>
      <c r="F415" s="26"/>
    </row>
    <row r="416" spans="1:6" hidden="1" outlineLevel="4" collapsed="1" x14ac:dyDescent="0.25">
      <c r="A416" s="31"/>
      <c r="B416" s="14" t="s">
        <v>677</v>
      </c>
      <c r="C416" s="32"/>
      <c r="D416" s="32"/>
      <c r="E416" s="33"/>
      <c r="F416" s="25">
        <f>SUM(F417:F422)</f>
        <v>0</v>
      </c>
    </row>
    <row r="417" spans="1:7" ht="76.5" hidden="1" outlineLevel="5" x14ac:dyDescent="0.25">
      <c r="A417" s="31" t="s">
        <v>94</v>
      </c>
      <c r="B417" s="15" t="s">
        <v>686</v>
      </c>
      <c r="C417" s="32" t="s">
        <v>95</v>
      </c>
      <c r="D417" s="32">
        <v>6</v>
      </c>
      <c r="E417" s="33"/>
      <c r="F417" s="26">
        <f t="shared" ref="F417:F422" si="30">+D417*E417</f>
        <v>0</v>
      </c>
    </row>
    <row r="418" spans="1:7" ht="38.25" hidden="1" outlineLevel="5" x14ac:dyDescent="0.25">
      <c r="A418" s="31" t="s">
        <v>98</v>
      </c>
      <c r="B418" s="15" t="s">
        <v>688</v>
      </c>
      <c r="C418" s="32" t="s">
        <v>97</v>
      </c>
      <c r="D418" s="32">
        <v>6</v>
      </c>
      <c r="E418" s="33"/>
      <c r="F418" s="26">
        <f t="shared" si="30"/>
        <v>0</v>
      </c>
    </row>
    <row r="419" spans="1:7" ht="76.5" hidden="1" outlineLevel="5" x14ac:dyDescent="0.25">
      <c r="A419" s="31" t="s">
        <v>101</v>
      </c>
      <c r="B419" s="15" t="s">
        <v>691</v>
      </c>
      <c r="C419" s="32" t="s">
        <v>95</v>
      </c>
      <c r="D419" s="32">
        <v>1</v>
      </c>
      <c r="E419" s="33"/>
      <c r="F419" s="26">
        <f t="shared" si="30"/>
        <v>0</v>
      </c>
    </row>
    <row r="420" spans="1:7" ht="38.25" hidden="1" outlineLevel="5" x14ac:dyDescent="0.25">
      <c r="A420" s="31" t="s">
        <v>103</v>
      </c>
      <c r="B420" s="15" t="s">
        <v>693</v>
      </c>
      <c r="C420" s="32" t="s">
        <v>97</v>
      </c>
      <c r="D420" s="32">
        <v>1</v>
      </c>
      <c r="E420" s="33"/>
      <c r="F420" s="26">
        <f t="shared" si="30"/>
        <v>0</v>
      </c>
    </row>
    <row r="421" spans="1:7" ht="25.5" hidden="1" outlineLevel="5" x14ac:dyDescent="0.25">
      <c r="A421" s="31" t="s">
        <v>105</v>
      </c>
      <c r="B421" s="15" t="s">
        <v>695</v>
      </c>
      <c r="C421" s="32" t="s">
        <v>97</v>
      </c>
      <c r="D421" s="32">
        <v>1</v>
      </c>
      <c r="E421" s="33"/>
      <c r="F421" s="26">
        <f t="shared" si="30"/>
        <v>0</v>
      </c>
    </row>
    <row r="422" spans="1:7" ht="76.5" hidden="1" outlineLevel="5" x14ac:dyDescent="0.25">
      <c r="A422" s="31" t="s">
        <v>106</v>
      </c>
      <c r="B422" s="15" t="s">
        <v>696</v>
      </c>
      <c r="C422" s="32" t="s">
        <v>107</v>
      </c>
      <c r="D422" s="32">
        <v>70</v>
      </c>
      <c r="E422" s="33"/>
      <c r="F422" s="26">
        <f t="shared" si="30"/>
        <v>0</v>
      </c>
    </row>
    <row r="423" spans="1:7" hidden="1" outlineLevel="3" x14ac:dyDescent="0.25">
      <c r="A423" s="31"/>
      <c r="B423" s="15"/>
      <c r="C423" s="32"/>
      <c r="D423" s="32"/>
      <c r="E423" s="33"/>
      <c r="F423" s="26"/>
    </row>
    <row r="424" spans="1:7" s="12" customFormat="1" hidden="1" outlineLevel="3" collapsed="1" x14ac:dyDescent="0.25">
      <c r="A424" s="31"/>
      <c r="B424" s="14" t="s">
        <v>36</v>
      </c>
      <c r="C424" s="32"/>
      <c r="D424" s="32"/>
      <c r="E424" s="33"/>
      <c r="F424" s="25">
        <f>+F425+F437</f>
        <v>0</v>
      </c>
      <c r="G424" s="27"/>
    </row>
    <row r="425" spans="1:7" s="12" customFormat="1" hidden="1" outlineLevel="4" collapsed="1" x14ac:dyDescent="0.25">
      <c r="A425" s="28"/>
      <c r="B425" s="14" t="s">
        <v>403</v>
      </c>
      <c r="C425" s="32"/>
      <c r="D425" s="32"/>
      <c r="E425" s="33"/>
      <c r="F425" s="25">
        <f>SUM(F426:F435)</f>
        <v>0</v>
      </c>
      <c r="G425" s="27"/>
    </row>
    <row r="426" spans="1:7" s="12" customFormat="1" ht="76.5" hidden="1" outlineLevel="5" x14ac:dyDescent="0.25">
      <c r="A426" s="31" t="s">
        <v>94</v>
      </c>
      <c r="B426" s="15" t="s">
        <v>686</v>
      </c>
      <c r="C426" s="32" t="s">
        <v>95</v>
      </c>
      <c r="D426" s="32">
        <v>5</v>
      </c>
      <c r="E426" s="33"/>
      <c r="F426" s="26">
        <f t="shared" ref="F426:F435" si="31">+D426*E426</f>
        <v>0</v>
      </c>
      <c r="G426" s="27"/>
    </row>
    <row r="427" spans="1:7" s="12" customFormat="1" ht="25.5" hidden="1" outlineLevel="5" x14ac:dyDescent="0.25">
      <c r="A427" s="31" t="s">
        <v>96</v>
      </c>
      <c r="B427" s="15" t="s">
        <v>687</v>
      </c>
      <c r="C427" s="32" t="s">
        <v>97</v>
      </c>
      <c r="D427" s="32">
        <v>1</v>
      </c>
      <c r="E427" s="33"/>
      <c r="F427" s="26">
        <f t="shared" si="31"/>
        <v>0</v>
      </c>
      <c r="G427" s="27"/>
    </row>
    <row r="428" spans="1:7" s="12" customFormat="1" ht="38.25" hidden="1" outlineLevel="5" x14ac:dyDescent="0.25">
      <c r="A428" s="31" t="s">
        <v>98</v>
      </c>
      <c r="B428" s="15" t="s">
        <v>688</v>
      </c>
      <c r="C428" s="32" t="s">
        <v>97</v>
      </c>
      <c r="D428" s="32">
        <v>4</v>
      </c>
      <c r="E428" s="33"/>
      <c r="F428" s="26">
        <f t="shared" si="31"/>
        <v>0</v>
      </c>
      <c r="G428" s="27"/>
    </row>
    <row r="429" spans="1:7" s="12" customFormat="1" ht="76.5" hidden="1" outlineLevel="5" x14ac:dyDescent="0.25">
      <c r="A429" s="31" t="s">
        <v>99</v>
      </c>
      <c r="B429" s="15" t="s">
        <v>689</v>
      </c>
      <c r="C429" s="32" t="s">
        <v>95</v>
      </c>
      <c r="D429" s="32">
        <v>2</v>
      </c>
      <c r="E429" s="33"/>
      <c r="F429" s="26">
        <f t="shared" si="31"/>
        <v>0</v>
      </c>
      <c r="G429" s="27"/>
    </row>
    <row r="430" spans="1:7" s="12" customFormat="1" ht="25.5" hidden="1" outlineLevel="5" x14ac:dyDescent="0.25">
      <c r="A430" s="31" t="s">
        <v>100</v>
      </c>
      <c r="B430" s="15" t="s">
        <v>690</v>
      </c>
      <c r="C430" s="32" t="s">
        <v>97</v>
      </c>
      <c r="D430" s="32">
        <v>2</v>
      </c>
      <c r="E430" s="33"/>
      <c r="F430" s="26">
        <f t="shared" si="31"/>
        <v>0</v>
      </c>
      <c r="G430" s="27"/>
    </row>
    <row r="431" spans="1:7" s="12" customFormat="1" ht="76.5" hidden="1" outlineLevel="5" x14ac:dyDescent="0.25">
      <c r="A431" s="31" t="s">
        <v>101</v>
      </c>
      <c r="B431" s="15" t="s">
        <v>691</v>
      </c>
      <c r="C431" s="32" t="s">
        <v>95</v>
      </c>
      <c r="D431" s="32">
        <v>1</v>
      </c>
      <c r="E431" s="33"/>
      <c r="F431" s="26">
        <f t="shared" si="31"/>
        <v>0</v>
      </c>
      <c r="G431" s="27"/>
    </row>
    <row r="432" spans="1:7" s="12" customFormat="1" ht="76.5" hidden="1" outlineLevel="5" x14ac:dyDescent="0.25">
      <c r="A432" s="31" t="s">
        <v>102</v>
      </c>
      <c r="B432" s="15" t="s">
        <v>692</v>
      </c>
      <c r="C432" s="32" t="s">
        <v>95</v>
      </c>
      <c r="D432" s="32">
        <v>2</v>
      </c>
      <c r="E432" s="33"/>
      <c r="F432" s="26">
        <f t="shared" si="31"/>
        <v>0</v>
      </c>
      <c r="G432" s="27"/>
    </row>
    <row r="433" spans="1:7" s="12" customFormat="1" ht="38.25" hidden="1" outlineLevel="5" x14ac:dyDescent="0.25">
      <c r="A433" s="31" t="s">
        <v>103</v>
      </c>
      <c r="B433" s="15" t="s">
        <v>693</v>
      </c>
      <c r="C433" s="32" t="s">
        <v>97</v>
      </c>
      <c r="D433" s="32">
        <v>1</v>
      </c>
      <c r="E433" s="33"/>
      <c r="F433" s="26">
        <f t="shared" si="31"/>
        <v>0</v>
      </c>
      <c r="G433" s="27"/>
    </row>
    <row r="434" spans="1:7" s="12" customFormat="1" ht="38.25" hidden="1" outlineLevel="5" x14ac:dyDescent="0.25">
      <c r="A434" s="31" t="s">
        <v>104</v>
      </c>
      <c r="B434" s="15" t="s">
        <v>694</v>
      </c>
      <c r="C434" s="32" t="s">
        <v>97</v>
      </c>
      <c r="D434" s="32">
        <v>2</v>
      </c>
      <c r="E434" s="33"/>
      <c r="F434" s="26">
        <f t="shared" si="31"/>
        <v>0</v>
      </c>
      <c r="G434" s="27"/>
    </row>
    <row r="435" spans="1:7" s="12" customFormat="1" ht="25.5" hidden="1" outlineLevel="5" x14ac:dyDescent="0.25">
      <c r="A435" s="31" t="s">
        <v>105</v>
      </c>
      <c r="B435" s="15" t="s">
        <v>695</v>
      </c>
      <c r="C435" s="32" t="s">
        <v>97</v>
      </c>
      <c r="D435" s="32">
        <v>2</v>
      </c>
      <c r="E435" s="33"/>
      <c r="F435" s="26">
        <f t="shared" si="31"/>
        <v>0</v>
      </c>
      <c r="G435" s="27"/>
    </row>
    <row r="436" spans="1:7" s="12" customFormat="1" hidden="1" outlineLevel="4" x14ac:dyDescent="0.25">
      <c r="A436" s="31"/>
      <c r="B436" s="15"/>
      <c r="C436" s="32"/>
      <c r="D436" s="32"/>
      <c r="E436" s="33"/>
      <c r="F436" s="26"/>
      <c r="G436" s="27"/>
    </row>
    <row r="437" spans="1:7" s="12" customFormat="1" hidden="1" outlineLevel="4" collapsed="1" x14ac:dyDescent="0.25">
      <c r="A437" s="31"/>
      <c r="B437" s="14" t="s">
        <v>404</v>
      </c>
      <c r="C437" s="32"/>
      <c r="D437" s="32"/>
      <c r="E437" s="33"/>
      <c r="F437" s="25">
        <f>SUM(F438:F440)</f>
        <v>0</v>
      </c>
      <c r="G437" s="27"/>
    </row>
    <row r="438" spans="1:7" s="12" customFormat="1" ht="76.5" hidden="1" outlineLevel="5" x14ac:dyDescent="0.25">
      <c r="A438" s="31" t="s">
        <v>109</v>
      </c>
      <c r="B438" s="15" t="s">
        <v>698</v>
      </c>
      <c r="C438" s="32" t="s">
        <v>95</v>
      </c>
      <c r="D438" s="32">
        <v>9</v>
      </c>
      <c r="E438" s="33"/>
      <c r="F438" s="26">
        <f>+D438*E438</f>
        <v>0</v>
      </c>
      <c r="G438" s="27"/>
    </row>
    <row r="439" spans="1:7" s="12" customFormat="1" ht="38.25" hidden="1" outlineLevel="5" x14ac:dyDescent="0.25">
      <c r="A439" s="31" t="s">
        <v>110</v>
      </c>
      <c r="B439" s="15" t="s">
        <v>699</v>
      </c>
      <c r="C439" s="32" t="s">
        <v>97</v>
      </c>
      <c r="D439" s="32">
        <v>9</v>
      </c>
      <c r="E439" s="33"/>
      <c r="F439" s="26">
        <f>+D439*E439</f>
        <v>0</v>
      </c>
      <c r="G439" s="27"/>
    </row>
    <row r="440" spans="1:7" s="12" customFormat="1" ht="25.5" hidden="1" outlineLevel="5" x14ac:dyDescent="0.25">
      <c r="A440" s="31" t="s">
        <v>105</v>
      </c>
      <c r="B440" s="15" t="s">
        <v>695</v>
      </c>
      <c r="C440" s="32" t="s">
        <v>97</v>
      </c>
      <c r="D440" s="32">
        <v>9</v>
      </c>
      <c r="E440" s="33"/>
      <c r="F440" s="26">
        <f>+D440*E440</f>
        <v>0</v>
      </c>
      <c r="G440" s="27"/>
    </row>
    <row r="441" spans="1:7" hidden="1" outlineLevel="3" x14ac:dyDescent="0.25">
      <c r="A441" s="31"/>
      <c r="B441" s="15"/>
      <c r="C441" s="32"/>
      <c r="D441" s="32"/>
      <c r="E441" s="33"/>
      <c r="F441" s="26"/>
    </row>
    <row r="442" spans="1:7" s="12" customFormat="1" hidden="1" outlineLevel="3" collapsed="1" x14ac:dyDescent="0.25">
      <c r="A442" s="31"/>
      <c r="B442" s="14" t="s">
        <v>13</v>
      </c>
      <c r="C442" s="32"/>
      <c r="D442" s="32"/>
      <c r="E442" s="33"/>
      <c r="F442" s="25">
        <f>+F443+F456</f>
        <v>0</v>
      </c>
      <c r="G442" s="27"/>
    </row>
    <row r="443" spans="1:7" s="12" customFormat="1" hidden="1" outlineLevel="4" collapsed="1" x14ac:dyDescent="0.25">
      <c r="A443" s="31"/>
      <c r="B443" s="14" t="s">
        <v>659</v>
      </c>
      <c r="C443" s="32"/>
      <c r="D443" s="32"/>
      <c r="E443" s="33"/>
      <c r="F443" s="25">
        <f>SUM(F444:F454)</f>
        <v>0</v>
      </c>
      <c r="G443" s="27"/>
    </row>
    <row r="444" spans="1:7" s="12" customFormat="1" ht="76.5" hidden="1" outlineLevel="5" x14ac:dyDescent="0.25">
      <c r="A444" s="31" t="s">
        <v>94</v>
      </c>
      <c r="B444" s="15" t="s">
        <v>686</v>
      </c>
      <c r="C444" s="32" t="s">
        <v>95</v>
      </c>
      <c r="D444" s="32">
        <v>4</v>
      </c>
      <c r="E444" s="33"/>
      <c r="F444" s="26">
        <f t="shared" ref="F444:F454" si="32">+D444*E444</f>
        <v>0</v>
      </c>
      <c r="G444" s="27"/>
    </row>
    <row r="445" spans="1:7" s="12" customFormat="1" ht="38.25" hidden="1" outlineLevel="5" x14ac:dyDescent="0.25">
      <c r="A445" s="31" t="s">
        <v>98</v>
      </c>
      <c r="B445" s="15" t="s">
        <v>688</v>
      </c>
      <c r="C445" s="32" t="s">
        <v>97</v>
      </c>
      <c r="D445" s="32">
        <v>4</v>
      </c>
      <c r="E445" s="33"/>
      <c r="F445" s="26">
        <f t="shared" si="32"/>
        <v>0</v>
      </c>
      <c r="G445" s="27"/>
    </row>
    <row r="446" spans="1:7" s="12" customFormat="1" ht="76.5" hidden="1" outlineLevel="5" x14ac:dyDescent="0.25">
      <c r="A446" s="31" t="s">
        <v>99</v>
      </c>
      <c r="B446" s="15" t="s">
        <v>689</v>
      </c>
      <c r="C446" s="32" t="s">
        <v>95</v>
      </c>
      <c r="D446" s="32">
        <v>1</v>
      </c>
      <c r="E446" s="33"/>
      <c r="F446" s="26">
        <f t="shared" si="32"/>
        <v>0</v>
      </c>
      <c r="G446" s="27"/>
    </row>
    <row r="447" spans="1:7" s="12" customFormat="1" ht="25.5" hidden="1" outlineLevel="5" x14ac:dyDescent="0.25">
      <c r="A447" s="31" t="s">
        <v>100</v>
      </c>
      <c r="B447" s="15" t="s">
        <v>690</v>
      </c>
      <c r="C447" s="32" t="s">
        <v>97</v>
      </c>
      <c r="D447" s="32">
        <v>1</v>
      </c>
      <c r="E447" s="33"/>
      <c r="F447" s="26">
        <f t="shared" si="32"/>
        <v>0</v>
      </c>
      <c r="G447" s="27"/>
    </row>
    <row r="448" spans="1:7" s="12" customFormat="1" ht="76.5" hidden="1" outlineLevel="5" x14ac:dyDescent="0.25">
      <c r="A448" s="31" t="s">
        <v>101</v>
      </c>
      <c r="B448" s="15" t="s">
        <v>691</v>
      </c>
      <c r="C448" s="32" t="s">
        <v>95</v>
      </c>
      <c r="D448" s="32">
        <v>1</v>
      </c>
      <c r="E448" s="33"/>
      <c r="F448" s="26">
        <f t="shared" si="32"/>
        <v>0</v>
      </c>
      <c r="G448" s="27"/>
    </row>
    <row r="449" spans="1:7" s="12" customFormat="1" ht="76.5" hidden="1" outlineLevel="5" x14ac:dyDescent="0.25">
      <c r="A449" s="31" t="s">
        <v>658</v>
      </c>
      <c r="B449" s="15" t="s">
        <v>709</v>
      </c>
      <c r="C449" s="32" t="s">
        <v>95</v>
      </c>
      <c r="D449" s="32">
        <v>7</v>
      </c>
      <c r="E449" s="33"/>
      <c r="F449" s="26">
        <f t="shared" si="32"/>
        <v>0</v>
      </c>
      <c r="G449" s="27"/>
    </row>
    <row r="450" spans="1:7" s="12" customFormat="1" ht="76.5" hidden="1" outlineLevel="5" x14ac:dyDescent="0.25">
      <c r="A450" s="31" t="s">
        <v>102</v>
      </c>
      <c r="B450" s="15" t="s">
        <v>692</v>
      </c>
      <c r="C450" s="32" t="s">
        <v>95</v>
      </c>
      <c r="D450" s="32">
        <v>1</v>
      </c>
      <c r="E450" s="33"/>
      <c r="F450" s="26">
        <f t="shared" si="32"/>
        <v>0</v>
      </c>
      <c r="G450" s="27"/>
    </row>
    <row r="451" spans="1:7" s="12" customFormat="1" ht="38.25" hidden="1" outlineLevel="5" x14ac:dyDescent="0.25">
      <c r="A451" s="31" t="s">
        <v>103</v>
      </c>
      <c r="B451" s="15" t="s">
        <v>693</v>
      </c>
      <c r="C451" s="32" t="s">
        <v>97</v>
      </c>
      <c r="D451" s="32">
        <v>1</v>
      </c>
      <c r="E451" s="33"/>
      <c r="F451" s="26">
        <f t="shared" si="32"/>
        <v>0</v>
      </c>
      <c r="G451" s="27"/>
    </row>
    <row r="452" spans="1:7" s="12" customFormat="1" ht="38.25" hidden="1" outlineLevel="5" x14ac:dyDescent="0.25">
      <c r="A452" s="31" t="s">
        <v>104</v>
      </c>
      <c r="B452" s="15" t="s">
        <v>694</v>
      </c>
      <c r="C452" s="32" t="s">
        <v>97</v>
      </c>
      <c r="D452" s="32">
        <v>1</v>
      </c>
      <c r="E452" s="33"/>
      <c r="F452" s="26">
        <f t="shared" si="32"/>
        <v>0</v>
      </c>
      <c r="G452" s="27"/>
    </row>
    <row r="453" spans="1:7" s="12" customFormat="1" ht="25.5" hidden="1" outlineLevel="5" x14ac:dyDescent="0.25">
      <c r="A453" s="31" t="s">
        <v>105</v>
      </c>
      <c r="B453" s="15" t="s">
        <v>695</v>
      </c>
      <c r="C453" s="32" t="s">
        <v>97</v>
      </c>
      <c r="D453" s="32">
        <v>2</v>
      </c>
      <c r="E453" s="33"/>
      <c r="F453" s="26">
        <f t="shared" si="32"/>
        <v>0</v>
      </c>
      <c r="G453" s="27"/>
    </row>
    <row r="454" spans="1:7" s="12" customFormat="1" ht="76.5" hidden="1" outlineLevel="5" x14ac:dyDescent="0.25">
      <c r="A454" s="31" t="s">
        <v>115</v>
      </c>
      <c r="B454" s="15" t="s">
        <v>704</v>
      </c>
      <c r="C454" s="32" t="s">
        <v>107</v>
      </c>
      <c r="D454" s="32">
        <v>5</v>
      </c>
      <c r="E454" s="33"/>
      <c r="F454" s="26">
        <f t="shared" si="32"/>
        <v>0</v>
      </c>
      <c r="G454" s="27"/>
    </row>
    <row r="455" spans="1:7" s="12" customFormat="1" hidden="1" outlineLevel="4" x14ac:dyDescent="0.25">
      <c r="A455" s="31"/>
      <c r="B455" s="15"/>
      <c r="C455" s="32"/>
      <c r="D455" s="32"/>
      <c r="E455" s="33"/>
      <c r="F455" s="26"/>
      <c r="G455" s="27"/>
    </row>
    <row r="456" spans="1:7" s="12" customFormat="1" hidden="1" outlineLevel="4" collapsed="1" x14ac:dyDescent="0.25">
      <c r="A456" s="31"/>
      <c r="B456" s="14" t="s">
        <v>660</v>
      </c>
      <c r="C456" s="32"/>
      <c r="D456" s="32"/>
      <c r="E456" s="33"/>
      <c r="F456" s="25">
        <f>SUM(F457:F460)</f>
        <v>0</v>
      </c>
      <c r="G456" s="27"/>
    </row>
    <row r="457" spans="1:7" s="12" customFormat="1" ht="76.5" hidden="1" outlineLevel="5" x14ac:dyDescent="0.25">
      <c r="A457" s="31" t="s">
        <v>109</v>
      </c>
      <c r="B457" s="15" t="s">
        <v>698</v>
      </c>
      <c r="C457" s="32" t="s">
        <v>95</v>
      </c>
      <c r="D457" s="32">
        <v>8</v>
      </c>
      <c r="E457" s="33"/>
      <c r="F457" s="26">
        <f>+D457*E457</f>
        <v>0</v>
      </c>
      <c r="G457" s="27"/>
    </row>
    <row r="458" spans="1:7" s="12" customFormat="1" ht="38.25" hidden="1" outlineLevel="5" x14ac:dyDescent="0.25">
      <c r="A458" s="31" t="s">
        <v>110</v>
      </c>
      <c r="B458" s="15" t="s">
        <v>699</v>
      </c>
      <c r="C458" s="32" t="s">
        <v>97</v>
      </c>
      <c r="D458" s="32">
        <v>8</v>
      </c>
      <c r="E458" s="33"/>
      <c r="F458" s="26">
        <f>+D458*E458</f>
        <v>0</v>
      </c>
      <c r="G458" s="27"/>
    </row>
    <row r="459" spans="1:7" s="12" customFormat="1" ht="25.5" hidden="1" outlineLevel="5" x14ac:dyDescent="0.25">
      <c r="A459" s="31" t="s">
        <v>105</v>
      </c>
      <c r="B459" s="15" t="s">
        <v>695</v>
      </c>
      <c r="C459" s="32" t="s">
        <v>97</v>
      </c>
      <c r="D459" s="32">
        <v>8</v>
      </c>
      <c r="E459" s="33"/>
      <c r="F459" s="26">
        <f>+D459*E459</f>
        <v>0</v>
      </c>
      <c r="G459" s="27"/>
    </row>
    <row r="460" spans="1:7" s="12" customFormat="1" ht="76.5" hidden="1" outlineLevel="5" x14ac:dyDescent="0.25">
      <c r="A460" s="31" t="s">
        <v>111</v>
      </c>
      <c r="B460" s="15" t="s">
        <v>700</v>
      </c>
      <c r="C460" s="32" t="s">
        <v>107</v>
      </c>
      <c r="D460" s="32">
        <v>5</v>
      </c>
      <c r="E460" s="33"/>
      <c r="F460" s="26">
        <f>+D460*E460</f>
        <v>0</v>
      </c>
      <c r="G460" s="27"/>
    </row>
    <row r="461" spans="1:7" s="12" customFormat="1" hidden="1" outlineLevel="3" x14ac:dyDescent="0.25">
      <c r="A461" s="38"/>
      <c r="B461" s="39"/>
      <c r="C461" s="40"/>
      <c r="D461" s="32"/>
      <c r="E461" s="33"/>
      <c r="F461" s="26"/>
      <c r="G461" s="27"/>
    </row>
    <row r="462" spans="1:7" s="12" customFormat="1" hidden="1" outlineLevel="3" collapsed="1" x14ac:dyDescent="0.25">
      <c r="A462" s="38"/>
      <c r="B462" s="43" t="s">
        <v>895</v>
      </c>
      <c r="C462" s="40"/>
      <c r="D462" s="32"/>
      <c r="E462" s="33"/>
      <c r="F462" s="25">
        <f>SUM(F463:F521)</f>
        <v>0</v>
      </c>
      <c r="G462" s="27"/>
    </row>
    <row r="463" spans="1:7" s="12" customFormat="1" ht="38.25" hidden="1" outlineLevel="4" x14ac:dyDescent="0.25">
      <c r="A463" s="41" t="s">
        <v>868</v>
      </c>
      <c r="B463" s="42" t="s">
        <v>872</v>
      </c>
      <c r="C463" s="24" t="s">
        <v>870</v>
      </c>
      <c r="D463" s="24">
        <v>60</v>
      </c>
      <c r="E463" s="33"/>
      <c r="F463" s="26">
        <f t="shared" ref="F463" si="33">+D463*E463</f>
        <v>0</v>
      </c>
      <c r="G463" s="27"/>
    </row>
    <row r="464" spans="1:7" hidden="1" outlineLevel="2" x14ac:dyDescent="0.25">
      <c r="A464" s="31"/>
      <c r="B464" s="15"/>
      <c r="C464" s="32"/>
      <c r="D464" s="32"/>
      <c r="E464" s="33"/>
      <c r="F464" s="26"/>
    </row>
    <row r="465" spans="1:6" hidden="1" outlineLevel="2" collapsed="1" x14ac:dyDescent="0.25">
      <c r="A465" s="31"/>
      <c r="B465" s="14" t="s">
        <v>44</v>
      </c>
      <c r="C465" s="32"/>
      <c r="D465" s="32"/>
      <c r="E465" s="33"/>
      <c r="F465" s="25">
        <f>+F466+F479+F486</f>
        <v>0</v>
      </c>
    </row>
    <row r="466" spans="1:6" hidden="1" outlineLevel="3" collapsed="1" x14ac:dyDescent="0.25">
      <c r="A466" s="31"/>
      <c r="B466" s="14" t="s">
        <v>25</v>
      </c>
      <c r="C466" s="32"/>
      <c r="D466" s="32"/>
      <c r="E466" s="33"/>
      <c r="F466" s="25">
        <f>+F467+F475</f>
        <v>0</v>
      </c>
    </row>
    <row r="467" spans="1:6" hidden="1" outlineLevel="4" collapsed="1" x14ac:dyDescent="0.25">
      <c r="A467" s="31"/>
      <c r="B467" s="14" t="s">
        <v>664</v>
      </c>
      <c r="C467" s="32"/>
      <c r="D467" s="32"/>
      <c r="E467" s="33"/>
      <c r="F467" s="25">
        <f>SUM(F468:F473)</f>
        <v>0</v>
      </c>
    </row>
    <row r="468" spans="1:6" ht="51" hidden="1" outlineLevel="5" x14ac:dyDescent="0.25">
      <c r="A468" s="31" t="s">
        <v>116</v>
      </c>
      <c r="B468" s="15" t="s">
        <v>710</v>
      </c>
      <c r="C468" s="32" t="s">
        <v>95</v>
      </c>
      <c r="D468" s="32">
        <v>18</v>
      </c>
      <c r="E468" s="33"/>
      <c r="F468" s="26">
        <f t="shared" ref="F468:F473" si="34">+D468*E468</f>
        <v>0</v>
      </c>
    </row>
    <row r="469" spans="1:6" ht="38.25" hidden="1" outlineLevel="5" x14ac:dyDescent="0.25">
      <c r="A469" s="31" t="s">
        <v>117</v>
      </c>
      <c r="B469" s="15" t="s">
        <v>711</v>
      </c>
      <c r="C469" s="32" t="s">
        <v>107</v>
      </c>
      <c r="D469" s="32">
        <v>32</v>
      </c>
      <c r="E469" s="33"/>
      <c r="F469" s="26">
        <f t="shared" si="34"/>
        <v>0</v>
      </c>
    </row>
    <row r="470" spans="1:6" ht="38.25" hidden="1" outlineLevel="5" x14ac:dyDescent="0.25">
      <c r="A470" s="31" t="s">
        <v>118</v>
      </c>
      <c r="B470" s="15" t="s">
        <v>712</v>
      </c>
      <c r="C470" s="32" t="s">
        <v>97</v>
      </c>
      <c r="D470" s="32">
        <v>8</v>
      </c>
      <c r="E470" s="33"/>
      <c r="F470" s="26">
        <f t="shared" si="34"/>
        <v>0</v>
      </c>
    </row>
    <row r="471" spans="1:6" ht="38.25" hidden="1" outlineLevel="5" x14ac:dyDescent="0.25">
      <c r="A471" s="31" t="s">
        <v>119</v>
      </c>
      <c r="B471" s="15" t="s">
        <v>713</v>
      </c>
      <c r="C471" s="32" t="s">
        <v>97</v>
      </c>
      <c r="D471" s="32">
        <v>8</v>
      </c>
      <c r="E471" s="33"/>
      <c r="F471" s="26">
        <f t="shared" si="34"/>
        <v>0</v>
      </c>
    </row>
    <row r="472" spans="1:6" ht="51" hidden="1" outlineLevel="5" x14ac:dyDescent="0.25">
      <c r="A472" s="31" t="s">
        <v>120</v>
      </c>
      <c r="B472" s="15" t="s">
        <v>714</v>
      </c>
      <c r="C472" s="32" t="s">
        <v>97</v>
      </c>
      <c r="D472" s="32">
        <v>6</v>
      </c>
      <c r="E472" s="33"/>
      <c r="F472" s="26">
        <f t="shared" si="34"/>
        <v>0</v>
      </c>
    </row>
    <row r="473" spans="1:6" ht="38.25" hidden="1" outlineLevel="5" x14ac:dyDescent="0.25">
      <c r="A473" s="31" t="s">
        <v>121</v>
      </c>
      <c r="B473" s="15" t="s">
        <v>715</v>
      </c>
      <c r="C473" s="32" t="s">
        <v>97</v>
      </c>
      <c r="D473" s="32">
        <v>1</v>
      </c>
      <c r="E473" s="33"/>
      <c r="F473" s="26">
        <f t="shared" si="34"/>
        <v>0</v>
      </c>
    </row>
    <row r="474" spans="1:6" hidden="1" outlineLevel="4" x14ac:dyDescent="0.25">
      <c r="A474" s="31"/>
      <c r="B474" s="15"/>
      <c r="C474" s="32"/>
      <c r="D474" s="32"/>
      <c r="E474" s="33"/>
      <c r="F474" s="26"/>
    </row>
    <row r="475" spans="1:6" hidden="1" outlineLevel="4" collapsed="1" x14ac:dyDescent="0.25">
      <c r="A475" s="31"/>
      <c r="B475" s="14" t="s">
        <v>665</v>
      </c>
      <c r="C475" s="32"/>
      <c r="D475" s="32"/>
      <c r="E475" s="33"/>
      <c r="F475" s="25">
        <f>SUM(F476:F477)</f>
        <v>0</v>
      </c>
    </row>
    <row r="476" spans="1:6" ht="51" hidden="1" outlineLevel="5" x14ac:dyDescent="0.25">
      <c r="A476" s="31" t="s">
        <v>116</v>
      </c>
      <c r="B476" s="15" t="s">
        <v>710</v>
      </c>
      <c r="C476" s="32" t="s">
        <v>95</v>
      </c>
      <c r="D476" s="32">
        <v>18</v>
      </c>
      <c r="E476" s="33"/>
      <c r="F476" s="26">
        <f>+D476*E476</f>
        <v>0</v>
      </c>
    </row>
    <row r="477" spans="1:6" ht="51" hidden="1" outlineLevel="5" x14ac:dyDescent="0.25">
      <c r="A477" s="31" t="s">
        <v>120</v>
      </c>
      <c r="B477" s="15" t="s">
        <v>714</v>
      </c>
      <c r="C477" s="32" t="s">
        <v>97</v>
      </c>
      <c r="D477" s="32">
        <v>6</v>
      </c>
      <c r="E477" s="33"/>
      <c r="F477" s="26">
        <f>+D477*E477</f>
        <v>0</v>
      </c>
    </row>
    <row r="478" spans="1:6" hidden="1" outlineLevel="3" x14ac:dyDescent="0.25">
      <c r="A478" s="31"/>
      <c r="B478" s="15"/>
      <c r="C478" s="32"/>
      <c r="D478" s="32"/>
      <c r="E478" s="33"/>
      <c r="F478" s="26"/>
    </row>
    <row r="479" spans="1:6" hidden="1" outlineLevel="3" collapsed="1" x14ac:dyDescent="0.25">
      <c r="A479" s="31"/>
      <c r="B479" s="14" t="s">
        <v>682</v>
      </c>
      <c r="C479" s="32"/>
      <c r="D479" s="32"/>
      <c r="E479" s="33"/>
      <c r="F479" s="25">
        <f>SUM(F480:F484)</f>
        <v>0</v>
      </c>
    </row>
    <row r="480" spans="1:6" hidden="1" outlineLevel="4" x14ac:dyDescent="0.25">
      <c r="A480" s="41" t="s">
        <v>868</v>
      </c>
      <c r="B480" s="42" t="s">
        <v>871</v>
      </c>
      <c r="C480" s="24" t="s">
        <v>870</v>
      </c>
      <c r="D480" s="24">
        <v>40</v>
      </c>
      <c r="E480" s="33"/>
      <c r="F480" s="26">
        <f t="shared" ref="F480" si="35">+D480*E480</f>
        <v>0</v>
      </c>
    </row>
    <row r="481" spans="1:7" ht="25.5" hidden="1" outlineLevel="4" x14ac:dyDescent="0.25">
      <c r="A481" s="31" t="s">
        <v>679</v>
      </c>
      <c r="B481" s="15" t="s">
        <v>716</v>
      </c>
      <c r="C481" s="32" t="s">
        <v>107</v>
      </c>
      <c r="D481" s="32">
        <v>40</v>
      </c>
      <c r="E481" s="33"/>
      <c r="F481" s="26">
        <f>+D481*E481</f>
        <v>0</v>
      </c>
    </row>
    <row r="482" spans="1:7" ht="25.5" hidden="1" outlineLevel="4" x14ac:dyDescent="0.25">
      <c r="A482" s="31" t="s">
        <v>680</v>
      </c>
      <c r="B482" s="15" t="s">
        <v>717</v>
      </c>
      <c r="C482" s="32" t="s">
        <v>107</v>
      </c>
      <c r="D482" s="32">
        <v>62</v>
      </c>
      <c r="E482" s="33"/>
      <c r="F482" s="26">
        <f>+D482*E482</f>
        <v>0</v>
      </c>
    </row>
    <row r="483" spans="1:7" ht="38.25" hidden="1" outlineLevel="4" x14ac:dyDescent="0.25">
      <c r="A483" s="31" t="s">
        <v>131</v>
      </c>
      <c r="B483" s="15" t="s">
        <v>718</v>
      </c>
      <c r="C483" s="32" t="s">
        <v>97</v>
      </c>
      <c r="D483" s="32">
        <v>5</v>
      </c>
      <c r="E483" s="33"/>
      <c r="F483" s="26">
        <f>+D483*E483</f>
        <v>0</v>
      </c>
    </row>
    <row r="484" spans="1:7" ht="38.25" hidden="1" outlineLevel="4" x14ac:dyDescent="0.25">
      <c r="A484" s="31" t="s">
        <v>681</v>
      </c>
      <c r="B484" s="15" t="s">
        <v>719</v>
      </c>
      <c r="C484" s="32" t="s">
        <v>142</v>
      </c>
      <c r="D484" s="32">
        <v>2</v>
      </c>
      <c r="E484" s="33"/>
      <c r="F484" s="26">
        <f>+D484*E484</f>
        <v>0</v>
      </c>
    </row>
    <row r="485" spans="1:7" hidden="1" outlineLevel="3" x14ac:dyDescent="0.25">
      <c r="A485" s="31"/>
      <c r="B485" s="15"/>
      <c r="C485" s="32"/>
      <c r="D485" s="32"/>
      <c r="E485" s="33"/>
      <c r="F485" s="26"/>
    </row>
    <row r="486" spans="1:7" hidden="1" outlineLevel="3" collapsed="1" x14ac:dyDescent="0.25">
      <c r="A486" s="31"/>
      <c r="B486" s="14" t="s">
        <v>666</v>
      </c>
      <c r="C486" s="32"/>
      <c r="D486" s="32"/>
      <c r="E486" s="33"/>
      <c r="F486" s="25">
        <f>+F487</f>
        <v>0</v>
      </c>
    </row>
    <row r="487" spans="1:7" ht="51" hidden="1" outlineLevel="4" x14ac:dyDescent="0.25">
      <c r="A487" s="31" t="s">
        <v>116</v>
      </c>
      <c r="B487" s="15" t="s">
        <v>710</v>
      </c>
      <c r="C487" s="32" t="s">
        <v>95</v>
      </c>
      <c r="D487" s="32">
        <v>1</v>
      </c>
      <c r="E487" s="33"/>
      <c r="F487" s="26">
        <f>+D487*E487</f>
        <v>0</v>
      </c>
    </row>
    <row r="488" spans="1:7" hidden="1" outlineLevel="2" x14ac:dyDescent="0.25">
      <c r="A488" s="31"/>
      <c r="B488" s="15"/>
      <c r="C488" s="32"/>
      <c r="D488" s="32"/>
      <c r="E488" s="33"/>
      <c r="F488" s="26"/>
    </row>
    <row r="489" spans="1:7" hidden="1" outlineLevel="2" collapsed="1" x14ac:dyDescent="0.25">
      <c r="A489" s="31"/>
      <c r="B489" s="14" t="s">
        <v>45</v>
      </c>
      <c r="C489" s="32"/>
      <c r="D489" s="32"/>
      <c r="E489" s="33"/>
      <c r="F489" s="25">
        <f>SUM(F490:F521)</f>
        <v>0</v>
      </c>
    </row>
    <row r="490" spans="1:7" hidden="1" outlineLevel="3" x14ac:dyDescent="0.25">
      <c r="A490" s="31"/>
      <c r="B490" s="14" t="s">
        <v>357</v>
      </c>
      <c r="C490" s="32"/>
      <c r="D490" s="32"/>
      <c r="E490" s="33"/>
      <c r="F490" s="26"/>
    </row>
    <row r="491" spans="1:7" s="12" customFormat="1" ht="25.5" hidden="1" outlineLevel="3" x14ac:dyDescent="0.25">
      <c r="A491" s="41" t="s">
        <v>868</v>
      </c>
      <c r="B491" s="42" t="s">
        <v>869</v>
      </c>
      <c r="C491" s="24" t="s">
        <v>870</v>
      </c>
      <c r="D491" s="24">
        <v>109.32</v>
      </c>
      <c r="E491" s="33"/>
      <c r="F491" s="26">
        <f>+D491*E491</f>
        <v>0</v>
      </c>
      <c r="G491" s="27"/>
    </row>
    <row r="492" spans="1:7" ht="51" hidden="1" outlineLevel="3" x14ac:dyDescent="0.25">
      <c r="A492" s="31" t="s">
        <v>122</v>
      </c>
      <c r="B492" s="15" t="s">
        <v>720</v>
      </c>
      <c r="C492" s="32" t="s">
        <v>97</v>
      </c>
      <c r="D492" s="32">
        <v>3</v>
      </c>
      <c r="E492" s="33"/>
      <c r="F492" s="26">
        <f>+D492*E492</f>
        <v>0</v>
      </c>
    </row>
    <row r="493" spans="1:7" ht="51" hidden="1" outlineLevel="3" x14ac:dyDescent="0.25">
      <c r="A493" s="31" t="s">
        <v>123</v>
      </c>
      <c r="B493" s="15" t="s">
        <v>721</v>
      </c>
      <c r="C493" s="32" t="s">
        <v>97</v>
      </c>
      <c r="D493" s="32">
        <v>19</v>
      </c>
      <c r="E493" s="33"/>
      <c r="F493" s="26">
        <f t="shared" ref="F493:F518" si="36">+D493*E493</f>
        <v>0</v>
      </c>
    </row>
    <row r="494" spans="1:7" ht="51" hidden="1" outlineLevel="3" x14ac:dyDescent="0.25">
      <c r="A494" s="31" t="s">
        <v>124</v>
      </c>
      <c r="B494" s="15" t="s">
        <v>722</v>
      </c>
      <c r="C494" s="32" t="s">
        <v>97</v>
      </c>
      <c r="D494" s="32">
        <v>10</v>
      </c>
      <c r="E494" s="33"/>
      <c r="F494" s="26">
        <f t="shared" si="36"/>
        <v>0</v>
      </c>
    </row>
    <row r="495" spans="1:7" ht="38.25" hidden="1" outlineLevel="3" x14ac:dyDescent="0.25">
      <c r="A495" s="31" t="s">
        <v>125</v>
      </c>
      <c r="B495" s="15" t="s">
        <v>723</v>
      </c>
      <c r="C495" s="32" t="s">
        <v>107</v>
      </c>
      <c r="D495" s="32">
        <v>61</v>
      </c>
      <c r="E495" s="33"/>
      <c r="F495" s="26">
        <f t="shared" si="36"/>
        <v>0</v>
      </c>
    </row>
    <row r="496" spans="1:7" ht="51" hidden="1" outlineLevel="3" x14ac:dyDescent="0.25">
      <c r="A496" s="31" t="s">
        <v>126</v>
      </c>
      <c r="B496" s="15" t="s">
        <v>724</v>
      </c>
      <c r="C496" s="32" t="s">
        <v>97</v>
      </c>
      <c r="D496" s="32">
        <v>1</v>
      </c>
      <c r="E496" s="33"/>
      <c r="F496" s="26">
        <f t="shared" si="36"/>
        <v>0</v>
      </c>
    </row>
    <row r="497" spans="1:6" ht="51" hidden="1" outlineLevel="3" x14ac:dyDescent="0.25">
      <c r="A497" s="31" t="s">
        <v>123</v>
      </c>
      <c r="B497" s="15" t="s">
        <v>721</v>
      </c>
      <c r="C497" s="32" t="s">
        <v>97</v>
      </c>
      <c r="D497" s="32">
        <v>10</v>
      </c>
      <c r="E497" s="33"/>
      <c r="F497" s="26">
        <f t="shared" si="36"/>
        <v>0</v>
      </c>
    </row>
    <row r="498" spans="1:6" ht="51" hidden="1" outlineLevel="3" x14ac:dyDescent="0.25">
      <c r="A498" s="31" t="s">
        <v>127</v>
      </c>
      <c r="B498" s="15" t="s">
        <v>725</v>
      </c>
      <c r="C498" s="32" t="s">
        <v>97</v>
      </c>
      <c r="D498" s="32">
        <v>3</v>
      </c>
      <c r="E498" s="33"/>
      <c r="F498" s="26">
        <f t="shared" si="36"/>
        <v>0</v>
      </c>
    </row>
    <row r="499" spans="1:6" ht="51" hidden="1" outlineLevel="3" x14ac:dyDescent="0.25">
      <c r="A499" s="31" t="s">
        <v>124</v>
      </c>
      <c r="B499" s="15" t="s">
        <v>722</v>
      </c>
      <c r="C499" s="32" t="s">
        <v>97</v>
      </c>
      <c r="D499" s="32">
        <v>6</v>
      </c>
      <c r="E499" s="33"/>
      <c r="F499" s="26">
        <f t="shared" si="36"/>
        <v>0</v>
      </c>
    </row>
    <row r="500" spans="1:6" ht="38.25" hidden="1" outlineLevel="3" x14ac:dyDescent="0.25">
      <c r="A500" s="31" t="s">
        <v>128</v>
      </c>
      <c r="B500" s="15" t="s">
        <v>726</v>
      </c>
      <c r="C500" s="32" t="s">
        <v>107</v>
      </c>
      <c r="D500" s="32">
        <v>83</v>
      </c>
      <c r="E500" s="33"/>
      <c r="F500" s="26">
        <f t="shared" si="36"/>
        <v>0</v>
      </c>
    </row>
    <row r="501" spans="1:6" ht="51" hidden="1" outlineLevel="3" x14ac:dyDescent="0.25">
      <c r="A501" s="31" t="s">
        <v>129</v>
      </c>
      <c r="B501" s="15" t="s">
        <v>727</v>
      </c>
      <c r="C501" s="32" t="s">
        <v>97</v>
      </c>
      <c r="D501" s="32">
        <v>1</v>
      </c>
      <c r="E501" s="33"/>
      <c r="F501" s="26">
        <f t="shared" si="36"/>
        <v>0</v>
      </c>
    </row>
    <row r="502" spans="1:6" ht="51" hidden="1" outlineLevel="3" x14ac:dyDescent="0.25">
      <c r="A502" s="31" t="s">
        <v>123</v>
      </c>
      <c r="B502" s="15" t="s">
        <v>721</v>
      </c>
      <c r="C502" s="32" t="s">
        <v>97</v>
      </c>
      <c r="D502" s="32">
        <v>8</v>
      </c>
      <c r="E502" s="33"/>
      <c r="F502" s="26">
        <f t="shared" si="36"/>
        <v>0</v>
      </c>
    </row>
    <row r="503" spans="1:6" ht="51" hidden="1" outlineLevel="3" x14ac:dyDescent="0.25">
      <c r="A503" s="31" t="s">
        <v>124</v>
      </c>
      <c r="B503" s="15" t="s">
        <v>722</v>
      </c>
      <c r="C503" s="32" t="s">
        <v>97</v>
      </c>
      <c r="D503" s="32">
        <v>1</v>
      </c>
      <c r="E503" s="33"/>
      <c r="F503" s="26">
        <f t="shared" si="36"/>
        <v>0</v>
      </c>
    </row>
    <row r="504" spans="1:6" ht="38.25" hidden="1" outlineLevel="3" x14ac:dyDescent="0.25">
      <c r="A504" s="31" t="s">
        <v>130</v>
      </c>
      <c r="B504" s="15" t="s">
        <v>728</v>
      </c>
      <c r="C504" s="32" t="s">
        <v>107</v>
      </c>
      <c r="D504" s="32">
        <v>10</v>
      </c>
      <c r="E504" s="33"/>
      <c r="F504" s="26">
        <f t="shared" si="36"/>
        <v>0</v>
      </c>
    </row>
    <row r="505" spans="1:6" ht="38.25" hidden="1" outlineLevel="3" x14ac:dyDescent="0.25">
      <c r="A505" s="31" t="s">
        <v>131</v>
      </c>
      <c r="B505" s="15" t="s">
        <v>718</v>
      </c>
      <c r="C505" s="32" t="s">
        <v>97</v>
      </c>
      <c r="D505" s="32">
        <v>5</v>
      </c>
      <c r="E505" s="33"/>
      <c r="F505" s="26">
        <f t="shared" si="36"/>
        <v>0</v>
      </c>
    </row>
    <row r="506" spans="1:6" ht="51" hidden="1" outlineLevel="3" x14ac:dyDescent="0.25">
      <c r="A506" s="31" t="s">
        <v>132</v>
      </c>
      <c r="B506" s="15" t="s">
        <v>729</v>
      </c>
      <c r="C506" s="32" t="s">
        <v>97</v>
      </c>
      <c r="D506" s="32">
        <v>1</v>
      </c>
      <c r="E506" s="33"/>
      <c r="F506" s="26">
        <f t="shared" si="36"/>
        <v>0</v>
      </c>
    </row>
    <row r="507" spans="1:6" ht="51" hidden="1" outlineLevel="3" x14ac:dyDescent="0.25">
      <c r="A507" s="31" t="s">
        <v>133</v>
      </c>
      <c r="B507" s="15" t="s">
        <v>730</v>
      </c>
      <c r="C507" s="32" t="s">
        <v>97</v>
      </c>
      <c r="D507" s="32">
        <v>1</v>
      </c>
      <c r="E507" s="33"/>
      <c r="F507" s="26">
        <f t="shared" si="36"/>
        <v>0</v>
      </c>
    </row>
    <row r="508" spans="1:6" ht="51" hidden="1" outlineLevel="3" x14ac:dyDescent="0.25">
      <c r="A508" s="31" t="s">
        <v>134</v>
      </c>
      <c r="B508" s="15" t="s">
        <v>731</v>
      </c>
      <c r="C508" s="32" t="s">
        <v>97</v>
      </c>
      <c r="D508" s="32">
        <v>1</v>
      </c>
      <c r="E508" s="33"/>
      <c r="F508" s="26">
        <f t="shared" si="36"/>
        <v>0</v>
      </c>
    </row>
    <row r="509" spans="1:6" ht="51" hidden="1" outlineLevel="3" x14ac:dyDescent="0.25">
      <c r="A509" s="31" t="s">
        <v>135</v>
      </c>
      <c r="B509" s="15" t="s">
        <v>732</v>
      </c>
      <c r="C509" s="32" t="s">
        <v>97</v>
      </c>
      <c r="D509" s="32">
        <v>1</v>
      </c>
      <c r="E509" s="33"/>
      <c r="F509" s="26">
        <f t="shared" si="36"/>
        <v>0</v>
      </c>
    </row>
    <row r="510" spans="1:6" ht="51" hidden="1" outlineLevel="3" x14ac:dyDescent="0.25">
      <c r="A510" s="31" t="s">
        <v>136</v>
      </c>
      <c r="B510" s="15" t="s">
        <v>733</v>
      </c>
      <c r="C510" s="32" t="s">
        <v>107</v>
      </c>
      <c r="D510" s="32">
        <v>132</v>
      </c>
      <c r="E510" s="33"/>
      <c r="F510" s="26">
        <f t="shared" si="36"/>
        <v>0</v>
      </c>
    </row>
    <row r="511" spans="1:6" ht="51" hidden="1" outlineLevel="3" x14ac:dyDescent="0.25">
      <c r="A511" s="31" t="s">
        <v>137</v>
      </c>
      <c r="B511" s="15" t="s">
        <v>734</v>
      </c>
      <c r="C511" s="32" t="s">
        <v>107</v>
      </c>
      <c r="D511" s="32">
        <v>33</v>
      </c>
      <c r="E511" s="33"/>
      <c r="F511" s="26">
        <f t="shared" si="36"/>
        <v>0</v>
      </c>
    </row>
    <row r="512" spans="1:6" ht="38.25" hidden="1" outlineLevel="3" x14ac:dyDescent="0.25">
      <c r="A512" s="31" t="s">
        <v>138</v>
      </c>
      <c r="B512" s="15" t="s">
        <v>735</v>
      </c>
      <c r="C512" s="32" t="s">
        <v>107</v>
      </c>
      <c r="D512" s="32">
        <v>21</v>
      </c>
      <c r="E512" s="33"/>
      <c r="F512" s="26">
        <f t="shared" si="36"/>
        <v>0</v>
      </c>
    </row>
    <row r="513" spans="1:7" ht="38.25" hidden="1" outlineLevel="3" x14ac:dyDescent="0.25">
      <c r="A513" s="31" t="s">
        <v>139</v>
      </c>
      <c r="B513" s="15" t="s">
        <v>736</v>
      </c>
      <c r="C513" s="32" t="s">
        <v>97</v>
      </c>
      <c r="D513" s="32">
        <v>12</v>
      </c>
      <c r="E513" s="33"/>
      <c r="F513" s="26">
        <f t="shared" si="36"/>
        <v>0</v>
      </c>
    </row>
    <row r="514" spans="1:7" ht="38.25" hidden="1" outlineLevel="3" x14ac:dyDescent="0.25">
      <c r="A514" s="31" t="s">
        <v>140</v>
      </c>
      <c r="B514" s="15" t="s">
        <v>737</v>
      </c>
      <c r="C514" s="32" t="s">
        <v>97</v>
      </c>
      <c r="D514" s="32">
        <v>15</v>
      </c>
      <c r="E514" s="33"/>
      <c r="F514" s="26">
        <f t="shared" si="36"/>
        <v>0</v>
      </c>
    </row>
    <row r="515" spans="1:7" ht="51" hidden="1" outlineLevel="3" x14ac:dyDescent="0.25">
      <c r="A515" s="31" t="s">
        <v>141</v>
      </c>
      <c r="B515" s="15" t="s">
        <v>738</v>
      </c>
      <c r="C515" s="32" t="s">
        <v>142</v>
      </c>
      <c r="D515" s="32">
        <v>3</v>
      </c>
      <c r="E515" s="33"/>
      <c r="F515" s="26">
        <f t="shared" si="36"/>
        <v>0</v>
      </c>
    </row>
    <row r="516" spans="1:7" ht="51" hidden="1" outlineLevel="3" x14ac:dyDescent="0.25">
      <c r="A516" s="31" t="s">
        <v>143</v>
      </c>
      <c r="B516" s="15" t="s">
        <v>739</v>
      </c>
      <c r="C516" s="32" t="s">
        <v>142</v>
      </c>
      <c r="D516" s="32">
        <v>1</v>
      </c>
      <c r="E516" s="33"/>
      <c r="F516" s="26">
        <f t="shared" si="36"/>
        <v>0</v>
      </c>
    </row>
    <row r="517" spans="1:7" s="12" customFormat="1" ht="51" hidden="1" outlineLevel="3" x14ac:dyDescent="0.25">
      <c r="A517" s="41" t="s">
        <v>878</v>
      </c>
      <c r="B517" s="42" t="s">
        <v>879</v>
      </c>
      <c r="C517" s="24" t="s">
        <v>875</v>
      </c>
      <c r="D517" s="24">
        <v>1</v>
      </c>
      <c r="E517" s="33"/>
      <c r="F517" s="26">
        <f t="shared" si="36"/>
        <v>0</v>
      </c>
      <c r="G517" s="27"/>
    </row>
    <row r="518" spans="1:7" s="12" customFormat="1" ht="38.25" hidden="1" outlineLevel="3" x14ac:dyDescent="0.25">
      <c r="A518" s="41" t="s">
        <v>878</v>
      </c>
      <c r="B518" s="42" t="s">
        <v>880</v>
      </c>
      <c r="C518" s="24" t="s">
        <v>870</v>
      </c>
      <c r="D518" s="24">
        <v>95</v>
      </c>
      <c r="E518" s="33"/>
      <c r="F518" s="26">
        <f t="shared" si="36"/>
        <v>0</v>
      </c>
      <c r="G518" s="27"/>
    </row>
    <row r="519" spans="1:7" s="12" customFormat="1" ht="51" hidden="1" outlineLevel="3" x14ac:dyDescent="0.25">
      <c r="A519" s="41" t="s">
        <v>873</v>
      </c>
      <c r="B519" s="42" t="s">
        <v>874</v>
      </c>
      <c r="C519" s="24" t="s">
        <v>875</v>
      </c>
      <c r="D519" s="24">
        <v>1</v>
      </c>
      <c r="E519" s="33"/>
      <c r="F519" s="26">
        <f>+D519*E519</f>
        <v>0</v>
      </c>
      <c r="G519" s="27"/>
    </row>
    <row r="520" spans="1:7" s="12" customFormat="1" ht="51" hidden="1" outlineLevel="3" x14ac:dyDescent="0.25">
      <c r="A520" s="41" t="s">
        <v>873</v>
      </c>
      <c r="B520" s="42" t="s">
        <v>876</v>
      </c>
      <c r="C520" s="24" t="s">
        <v>875</v>
      </c>
      <c r="D520" s="24">
        <v>2</v>
      </c>
      <c r="E520" s="33"/>
      <c r="F520" s="26">
        <f>+D520*E520</f>
        <v>0</v>
      </c>
      <c r="G520" s="27"/>
    </row>
    <row r="521" spans="1:7" s="12" customFormat="1" ht="51" hidden="1" outlineLevel="3" x14ac:dyDescent="0.25">
      <c r="A521" s="41" t="s">
        <v>873</v>
      </c>
      <c r="B521" s="42" t="s">
        <v>877</v>
      </c>
      <c r="C521" s="24" t="s">
        <v>875</v>
      </c>
      <c r="D521" s="24">
        <v>1</v>
      </c>
      <c r="E521" s="33"/>
      <c r="F521" s="26">
        <f>+D521*E521</f>
        <v>0</v>
      </c>
      <c r="G521" s="27"/>
    </row>
    <row r="522" spans="1:7" hidden="1" outlineLevel="3" x14ac:dyDescent="0.25">
      <c r="A522" s="31"/>
      <c r="B522" s="15"/>
      <c r="C522" s="32"/>
      <c r="D522" s="32"/>
      <c r="E522" s="33"/>
      <c r="F522" s="26"/>
    </row>
    <row r="523" spans="1:7" hidden="1" outlineLevel="2" x14ac:dyDescent="0.25">
      <c r="A523" s="31"/>
      <c r="B523" s="15"/>
      <c r="C523" s="32"/>
      <c r="D523" s="32"/>
      <c r="E523" s="33"/>
      <c r="F523" s="26"/>
    </row>
    <row r="524" spans="1:7" hidden="1" outlineLevel="2" collapsed="1" x14ac:dyDescent="0.25">
      <c r="A524" s="31"/>
      <c r="B524" s="14" t="s">
        <v>678</v>
      </c>
      <c r="C524" s="32"/>
      <c r="D524" s="32"/>
      <c r="E524" s="33"/>
      <c r="F524" s="25">
        <f>+F525+F542</f>
        <v>0</v>
      </c>
    </row>
    <row r="525" spans="1:7" hidden="1" outlineLevel="3" x14ac:dyDescent="0.25">
      <c r="A525" s="31"/>
      <c r="B525" s="14" t="s">
        <v>683</v>
      </c>
      <c r="C525" s="32"/>
      <c r="D525" s="32"/>
      <c r="E525" s="33"/>
      <c r="F525" s="25">
        <f>+F526+F532</f>
        <v>0</v>
      </c>
    </row>
    <row r="526" spans="1:7" hidden="1" outlineLevel="3" collapsed="1" x14ac:dyDescent="0.25">
      <c r="A526" s="31"/>
      <c r="B526" s="14" t="s">
        <v>661</v>
      </c>
      <c r="C526" s="32"/>
      <c r="D526" s="32"/>
      <c r="E526" s="33"/>
      <c r="F526" s="25">
        <f>SUM(F527:F530)</f>
        <v>0</v>
      </c>
    </row>
    <row r="527" spans="1:7" ht="76.5" hidden="1" outlineLevel="4" x14ac:dyDescent="0.25">
      <c r="A527" s="31" t="s">
        <v>144</v>
      </c>
      <c r="B527" s="15" t="s">
        <v>705</v>
      </c>
      <c r="C527" s="32" t="s">
        <v>107</v>
      </c>
      <c r="D527" s="32">
        <v>106</v>
      </c>
      <c r="E527" s="33"/>
      <c r="F527" s="26">
        <f>+D527*E527</f>
        <v>0</v>
      </c>
    </row>
    <row r="528" spans="1:7" ht="76.5" hidden="1" outlineLevel="4" x14ac:dyDescent="0.25">
      <c r="A528" s="31" t="s">
        <v>145</v>
      </c>
      <c r="B528" s="15" t="s">
        <v>706</v>
      </c>
      <c r="C528" s="32" t="s">
        <v>107</v>
      </c>
      <c r="D528" s="32">
        <v>106</v>
      </c>
      <c r="E528" s="33"/>
      <c r="F528" s="26">
        <f>+D528*E528</f>
        <v>0</v>
      </c>
    </row>
    <row r="529" spans="1:6" ht="51" hidden="1" outlineLevel="4" x14ac:dyDescent="0.25">
      <c r="A529" s="31" t="s">
        <v>146</v>
      </c>
      <c r="B529" s="15" t="s">
        <v>707</v>
      </c>
      <c r="C529" s="32" t="s">
        <v>97</v>
      </c>
      <c r="D529" s="32">
        <v>14</v>
      </c>
      <c r="E529" s="33"/>
      <c r="F529" s="26">
        <f>+D529*E529</f>
        <v>0</v>
      </c>
    </row>
    <row r="530" spans="1:6" ht="38.25" hidden="1" outlineLevel="4" x14ac:dyDescent="0.25">
      <c r="A530" s="31" t="s">
        <v>147</v>
      </c>
      <c r="B530" s="15" t="s">
        <v>708</v>
      </c>
      <c r="C530" s="32" t="s">
        <v>97</v>
      </c>
      <c r="D530" s="32">
        <v>14</v>
      </c>
      <c r="E530" s="33"/>
      <c r="F530" s="26">
        <f>+D530*E530</f>
        <v>0</v>
      </c>
    </row>
    <row r="531" spans="1:6" hidden="1" outlineLevel="3" x14ac:dyDescent="0.25">
      <c r="A531" s="31"/>
      <c r="B531" s="15"/>
      <c r="C531" s="32"/>
      <c r="D531" s="32"/>
      <c r="E531" s="33"/>
      <c r="F531" s="26"/>
    </row>
    <row r="532" spans="1:6" hidden="1" outlineLevel="3" collapsed="1" x14ac:dyDescent="0.25">
      <c r="A532" s="31"/>
      <c r="B532" s="14" t="s">
        <v>662</v>
      </c>
      <c r="C532" s="32"/>
      <c r="D532" s="32"/>
      <c r="E532" s="33"/>
      <c r="F532" s="25">
        <f>SUM(F533:F540)</f>
        <v>0</v>
      </c>
    </row>
    <row r="533" spans="1:6" ht="76.5" hidden="1" outlineLevel="4" x14ac:dyDescent="0.25">
      <c r="A533" s="31" t="s">
        <v>148</v>
      </c>
      <c r="B533" s="15" t="s">
        <v>740</v>
      </c>
      <c r="C533" s="32" t="s">
        <v>107</v>
      </c>
      <c r="D533" s="32">
        <v>42</v>
      </c>
      <c r="E533" s="33"/>
      <c r="F533" s="26">
        <f t="shared" ref="F533:F540" si="37">+D533*E533</f>
        <v>0</v>
      </c>
    </row>
    <row r="534" spans="1:6" ht="76.5" hidden="1" outlineLevel="4" x14ac:dyDescent="0.25">
      <c r="A534" s="31" t="s">
        <v>144</v>
      </c>
      <c r="B534" s="15" t="s">
        <v>705</v>
      </c>
      <c r="C534" s="32" t="s">
        <v>107</v>
      </c>
      <c r="D534" s="32">
        <v>116</v>
      </c>
      <c r="E534" s="33"/>
      <c r="F534" s="26">
        <f t="shared" si="37"/>
        <v>0</v>
      </c>
    </row>
    <row r="535" spans="1:6" ht="63.75" hidden="1" outlineLevel="4" x14ac:dyDescent="0.25">
      <c r="A535" s="31" t="s">
        <v>149</v>
      </c>
      <c r="B535" s="15" t="s">
        <v>741</v>
      </c>
      <c r="C535" s="32" t="s">
        <v>97</v>
      </c>
      <c r="D535" s="32">
        <v>28</v>
      </c>
      <c r="E535" s="33"/>
      <c r="F535" s="26">
        <f t="shared" si="37"/>
        <v>0</v>
      </c>
    </row>
    <row r="536" spans="1:6" ht="51" hidden="1" outlineLevel="4" x14ac:dyDescent="0.25">
      <c r="A536" s="31" t="s">
        <v>150</v>
      </c>
      <c r="B536" s="15" t="s">
        <v>742</v>
      </c>
      <c r="C536" s="32" t="s">
        <v>97</v>
      </c>
      <c r="D536" s="32">
        <v>28</v>
      </c>
      <c r="E536" s="33"/>
      <c r="F536" s="26">
        <f t="shared" si="37"/>
        <v>0</v>
      </c>
    </row>
    <row r="537" spans="1:6" ht="51" hidden="1" outlineLevel="4" x14ac:dyDescent="0.25">
      <c r="A537" s="31" t="s">
        <v>146</v>
      </c>
      <c r="B537" s="15" t="s">
        <v>707</v>
      </c>
      <c r="C537" s="32" t="s">
        <v>97</v>
      </c>
      <c r="D537" s="32">
        <v>28</v>
      </c>
      <c r="E537" s="33"/>
      <c r="F537" s="26">
        <f t="shared" si="37"/>
        <v>0</v>
      </c>
    </row>
    <row r="538" spans="1:6" ht="38.25" hidden="1" outlineLevel="4" x14ac:dyDescent="0.25">
      <c r="A538" s="31" t="s">
        <v>147</v>
      </c>
      <c r="B538" s="15" t="s">
        <v>708</v>
      </c>
      <c r="C538" s="32" t="s">
        <v>97</v>
      </c>
      <c r="D538" s="32">
        <v>28</v>
      </c>
      <c r="E538" s="33"/>
      <c r="F538" s="26">
        <f t="shared" si="37"/>
        <v>0</v>
      </c>
    </row>
    <row r="539" spans="1:6" ht="51" hidden="1" outlineLevel="4" x14ac:dyDescent="0.25">
      <c r="A539" s="31" t="s">
        <v>151</v>
      </c>
      <c r="B539" s="15" t="s">
        <v>743</v>
      </c>
      <c r="C539" s="32" t="s">
        <v>107</v>
      </c>
      <c r="D539" s="32">
        <v>24</v>
      </c>
      <c r="E539" s="33"/>
      <c r="F539" s="26">
        <f t="shared" si="37"/>
        <v>0</v>
      </c>
    </row>
    <row r="540" spans="1:6" ht="51" hidden="1" outlineLevel="4" x14ac:dyDescent="0.25">
      <c r="A540" s="31" t="s">
        <v>152</v>
      </c>
      <c r="B540" s="15" t="s">
        <v>744</v>
      </c>
      <c r="C540" s="32" t="s">
        <v>97</v>
      </c>
      <c r="D540" s="32">
        <v>32</v>
      </c>
      <c r="E540" s="33"/>
      <c r="F540" s="26">
        <f t="shared" si="37"/>
        <v>0</v>
      </c>
    </row>
    <row r="541" spans="1:6" hidden="1" outlineLevel="4" x14ac:dyDescent="0.25">
      <c r="A541" s="31"/>
      <c r="B541" s="15"/>
      <c r="C541" s="32"/>
      <c r="D541" s="32"/>
      <c r="E541" s="33"/>
      <c r="F541" s="26"/>
    </row>
    <row r="542" spans="1:6" hidden="1" outlineLevel="3" collapsed="1" x14ac:dyDescent="0.25">
      <c r="A542" s="31"/>
      <c r="B542" s="14" t="s">
        <v>663</v>
      </c>
      <c r="C542" s="32"/>
      <c r="D542" s="32"/>
      <c r="E542" s="33"/>
      <c r="F542" s="25">
        <f>SUM(F543:F549)</f>
        <v>0</v>
      </c>
    </row>
    <row r="543" spans="1:6" ht="76.5" hidden="1" outlineLevel="4" x14ac:dyDescent="0.25">
      <c r="A543" s="31" t="s">
        <v>148</v>
      </c>
      <c r="B543" s="15" t="s">
        <v>740</v>
      </c>
      <c r="C543" s="32" t="s">
        <v>107</v>
      </c>
      <c r="D543" s="32">
        <v>10</v>
      </c>
      <c r="E543" s="33"/>
      <c r="F543" s="26">
        <f t="shared" ref="F543:F549" si="38">+D543*E543</f>
        <v>0</v>
      </c>
    </row>
    <row r="544" spans="1:6" ht="63.75" hidden="1" outlineLevel="4" x14ac:dyDescent="0.25">
      <c r="A544" s="31" t="s">
        <v>149</v>
      </c>
      <c r="B544" s="15" t="s">
        <v>741</v>
      </c>
      <c r="C544" s="32" t="s">
        <v>97</v>
      </c>
      <c r="D544" s="32">
        <v>1</v>
      </c>
      <c r="E544" s="33"/>
      <c r="F544" s="26">
        <f t="shared" si="38"/>
        <v>0</v>
      </c>
    </row>
    <row r="545" spans="1:6" ht="51" hidden="1" outlineLevel="4" x14ac:dyDescent="0.25">
      <c r="A545" s="31" t="s">
        <v>150</v>
      </c>
      <c r="B545" s="15" t="s">
        <v>742</v>
      </c>
      <c r="C545" s="32" t="s">
        <v>97</v>
      </c>
      <c r="D545" s="32">
        <v>1</v>
      </c>
      <c r="E545" s="33"/>
      <c r="F545" s="26">
        <f t="shared" si="38"/>
        <v>0</v>
      </c>
    </row>
    <row r="546" spans="1:6" ht="51" hidden="1" outlineLevel="4" x14ac:dyDescent="0.25">
      <c r="A546" s="31" t="s">
        <v>146</v>
      </c>
      <c r="B546" s="15" t="s">
        <v>707</v>
      </c>
      <c r="C546" s="32" t="s">
        <v>97</v>
      </c>
      <c r="D546" s="32">
        <v>1</v>
      </c>
      <c r="E546" s="33"/>
      <c r="F546" s="26">
        <f t="shared" si="38"/>
        <v>0</v>
      </c>
    </row>
    <row r="547" spans="1:6" ht="38.25" hidden="1" outlineLevel="4" x14ac:dyDescent="0.25">
      <c r="A547" s="31" t="s">
        <v>147</v>
      </c>
      <c r="B547" s="15" t="s">
        <v>708</v>
      </c>
      <c r="C547" s="32" t="s">
        <v>97</v>
      </c>
      <c r="D547" s="32">
        <v>1</v>
      </c>
      <c r="E547" s="33"/>
      <c r="F547" s="26">
        <f t="shared" si="38"/>
        <v>0</v>
      </c>
    </row>
    <row r="548" spans="1:6" ht="51" hidden="1" outlineLevel="4" x14ac:dyDescent="0.25">
      <c r="A548" s="31" t="s">
        <v>151</v>
      </c>
      <c r="B548" s="15" t="s">
        <v>743</v>
      </c>
      <c r="C548" s="32" t="s">
        <v>107</v>
      </c>
      <c r="D548" s="32">
        <v>1</v>
      </c>
      <c r="E548" s="33"/>
      <c r="F548" s="26">
        <f t="shared" si="38"/>
        <v>0</v>
      </c>
    </row>
    <row r="549" spans="1:6" ht="51" hidden="1" outlineLevel="4" x14ac:dyDescent="0.25">
      <c r="A549" s="31" t="s">
        <v>152</v>
      </c>
      <c r="B549" s="15" t="s">
        <v>744</v>
      </c>
      <c r="C549" s="32" t="s">
        <v>97</v>
      </c>
      <c r="D549" s="32">
        <v>1</v>
      </c>
      <c r="E549" s="33"/>
      <c r="F549" s="26">
        <f t="shared" si="38"/>
        <v>0</v>
      </c>
    </row>
    <row r="550" spans="1:6" hidden="1" outlineLevel="4" x14ac:dyDescent="0.25">
      <c r="A550" s="31"/>
      <c r="B550" s="15"/>
      <c r="C550" s="32"/>
      <c r="D550" s="32"/>
      <c r="E550" s="33"/>
      <c r="F550" s="26"/>
    </row>
    <row r="551" spans="1:6" hidden="1" outlineLevel="2" x14ac:dyDescent="0.25">
      <c r="A551" s="31"/>
      <c r="B551" s="15"/>
      <c r="C551" s="32"/>
      <c r="D551" s="32"/>
      <c r="E551" s="33"/>
      <c r="F551" s="26"/>
    </row>
    <row r="552" spans="1:6" hidden="1" outlineLevel="2" collapsed="1" x14ac:dyDescent="0.25">
      <c r="A552" s="31"/>
      <c r="B552" s="14" t="s">
        <v>303</v>
      </c>
      <c r="C552" s="32"/>
      <c r="D552" s="32"/>
      <c r="E552" s="33"/>
      <c r="F552" s="25">
        <f>+F553</f>
        <v>0</v>
      </c>
    </row>
    <row r="553" spans="1:6" ht="25.5" hidden="1" outlineLevel="3" x14ac:dyDescent="0.25">
      <c r="A553" s="31" t="s">
        <v>466</v>
      </c>
      <c r="B553" s="15" t="s">
        <v>304</v>
      </c>
      <c r="C553" s="32" t="s">
        <v>11</v>
      </c>
      <c r="D553" s="32">
        <v>2</v>
      </c>
      <c r="E553" s="33"/>
      <c r="F553" s="26">
        <f>+D553*E553</f>
        <v>0</v>
      </c>
    </row>
    <row r="554" spans="1:6" hidden="1" outlineLevel="3" x14ac:dyDescent="0.25">
      <c r="A554" s="31"/>
      <c r="B554" s="15"/>
      <c r="C554" s="32"/>
      <c r="D554" s="32"/>
      <c r="E554" s="33"/>
      <c r="F554" s="26"/>
    </row>
    <row r="555" spans="1:6" hidden="1" outlineLevel="2" x14ac:dyDescent="0.25">
      <c r="A555" s="31"/>
      <c r="B555" s="15"/>
      <c r="C555" s="32"/>
      <c r="D555" s="32"/>
      <c r="E555" s="33"/>
      <c r="F555" s="26"/>
    </row>
    <row r="556" spans="1:6" hidden="1" outlineLevel="2" collapsed="1" x14ac:dyDescent="0.25">
      <c r="A556" s="31"/>
      <c r="B556" s="14" t="s">
        <v>39</v>
      </c>
      <c r="C556" s="32"/>
      <c r="D556" s="32"/>
      <c r="E556" s="33"/>
      <c r="F556" s="25">
        <f>+F557+F650+F653</f>
        <v>0</v>
      </c>
    </row>
    <row r="557" spans="1:6" hidden="1" outlineLevel="3" collapsed="1" x14ac:dyDescent="0.25">
      <c r="A557" s="31"/>
      <c r="B557" s="14" t="s">
        <v>25</v>
      </c>
      <c r="C557" s="32"/>
      <c r="D557" s="32"/>
      <c r="E557" s="33"/>
      <c r="F557" s="25">
        <f>SUM(F558:F649)</f>
        <v>0</v>
      </c>
    </row>
    <row r="558" spans="1:6" ht="38.25" hidden="1" outlineLevel="4" x14ac:dyDescent="0.25">
      <c r="A558" s="31" t="s">
        <v>153</v>
      </c>
      <c r="B558" s="15" t="s">
        <v>405</v>
      </c>
      <c r="C558" s="32" t="s">
        <v>1</v>
      </c>
      <c r="D558" s="32">
        <v>24</v>
      </c>
      <c r="E558" s="33"/>
      <c r="F558" s="26">
        <f t="shared" ref="F558:F589" si="39">+D558*E558</f>
        <v>0</v>
      </c>
    </row>
    <row r="559" spans="1:6" ht="38.25" hidden="1" outlineLevel="4" x14ac:dyDescent="0.25">
      <c r="A559" s="31" t="s">
        <v>154</v>
      </c>
      <c r="B559" s="15" t="s">
        <v>406</v>
      </c>
      <c r="C559" s="32" t="s">
        <v>1</v>
      </c>
      <c r="D559" s="32">
        <v>6</v>
      </c>
      <c r="E559" s="33"/>
      <c r="F559" s="26">
        <f t="shared" si="39"/>
        <v>0</v>
      </c>
    </row>
    <row r="560" spans="1:6" ht="38.25" hidden="1" outlineLevel="4" x14ac:dyDescent="0.25">
      <c r="A560" s="31" t="s">
        <v>155</v>
      </c>
      <c r="B560" s="15" t="s">
        <v>407</v>
      </c>
      <c r="C560" s="32" t="s">
        <v>1</v>
      </c>
      <c r="D560" s="32">
        <v>18</v>
      </c>
      <c r="E560" s="33"/>
      <c r="F560" s="26">
        <f t="shared" si="39"/>
        <v>0</v>
      </c>
    </row>
    <row r="561" spans="1:6" ht="38.25" hidden="1" outlineLevel="4" x14ac:dyDescent="0.25">
      <c r="A561" s="31" t="s">
        <v>156</v>
      </c>
      <c r="B561" s="15" t="s">
        <v>408</v>
      </c>
      <c r="C561" s="32" t="s">
        <v>1</v>
      </c>
      <c r="D561" s="32">
        <v>24</v>
      </c>
      <c r="E561" s="33"/>
      <c r="F561" s="26">
        <f t="shared" si="39"/>
        <v>0</v>
      </c>
    </row>
    <row r="562" spans="1:6" ht="38.25" hidden="1" outlineLevel="4" x14ac:dyDescent="0.25">
      <c r="A562" s="31" t="s">
        <v>157</v>
      </c>
      <c r="B562" s="15" t="s">
        <v>409</v>
      </c>
      <c r="C562" s="32" t="s">
        <v>1</v>
      </c>
      <c r="D562" s="32">
        <v>12</v>
      </c>
      <c r="E562" s="33"/>
      <c r="F562" s="26">
        <f t="shared" si="39"/>
        <v>0</v>
      </c>
    </row>
    <row r="563" spans="1:6" ht="38.25" hidden="1" outlineLevel="4" x14ac:dyDescent="0.25">
      <c r="A563" s="31" t="s">
        <v>158</v>
      </c>
      <c r="B563" s="15" t="s">
        <v>410</v>
      </c>
      <c r="C563" s="32" t="s">
        <v>1</v>
      </c>
      <c r="D563" s="32">
        <v>18</v>
      </c>
      <c r="E563" s="33"/>
      <c r="F563" s="26">
        <f t="shared" si="39"/>
        <v>0</v>
      </c>
    </row>
    <row r="564" spans="1:6" ht="38.25" hidden="1" outlineLevel="4" x14ac:dyDescent="0.25">
      <c r="A564" s="31" t="s">
        <v>159</v>
      </c>
      <c r="B564" s="15" t="s">
        <v>411</v>
      </c>
      <c r="C564" s="32" t="s">
        <v>1</v>
      </c>
      <c r="D564" s="32">
        <v>60</v>
      </c>
      <c r="E564" s="33"/>
      <c r="F564" s="26">
        <f t="shared" si="39"/>
        <v>0</v>
      </c>
    </row>
    <row r="565" spans="1:6" ht="38.25" hidden="1" outlineLevel="4" x14ac:dyDescent="0.25">
      <c r="A565" s="31" t="s">
        <v>160</v>
      </c>
      <c r="B565" s="15" t="s">
        <v>412</v>
      </c>
      <c r="C565" s="32" t="s">
        <v>11</v>
      </c>
      <c r="D565" s="32">
        <v>8</v>
      </c>
      <c r="E565" s="33"/>
      <c r="F565" s="26">
        <f t="shared" si="39"/>
        <v>0</v>
      </c>
    </row>
    <row r="566" spans="1:6" ht="38.25" hidden="1" outlineLevel="4" x14ac:dyDescent="0.25">
      <c r="A566" s="31" t="s">
        <v>161</v>
      </c>
      <c r="B566" s="15" t="s">
        <v>413</v>
      </c>
      <c r="C566" s="32" t="s">
        <v>11</v>
      </c>
      <c r="D566" s="32">
        <v>2</v>
      </c>
      <c r="E566" s="33"/>
      <c r="F566" s="26">
        <f t="shared" si="39"/>
        <v>0</v>
      </c>
    </row>
    <row r="567" spans="1:6" ht="38.25" hidden="1" outlineLevel="4" x14ac:dyDescent="0.25">
      <c r="A567" s="31" t="s">
        <v>162</v>
      </c>
      <c r="B567" s="15" t="s">
        <v>414</v>
      </c>
      <c r="C567" s="32" t="s">
        <v>11</v>
      </c>
      <c r="D567" s="32">
        <v>4</v>
      </c>
      <c r="E567" s="33"/>
      <c r="F567" s="26">
        <f t="shared" si="39"/>
        <v>0</v>
      </c>
    </row>
    <row r="568" spans="1:6" ht="38.25" hidden="1" outlineLevel="4" x14ac:dyDescent="0.25">
      <c r="A568" s="31" t="s">
        <v>163</v>
      </c>
      <c r="B568" s="15" t="s">
        <v>415</v>
      </c>
      <c r="C568" s="32" t="s">
        <v>11</v>
      </c>
      <c r="D568" s="32">
        <v>6</v>
      </c>
      <c r="E568" s="33"/>
      <c r="F568" s="26">
        <f t="shared" si="39"/>
        <v>0</v>
      </c>
    </row>
    <row r="569" spans="1:6" ht="38.25" hidden="1" outlineLevel="4" x14ac:dyDescent="0.25">
      <c r="A569" s="31" t="s">
        <v>164</v>
      </c>
      <c r="B569" s="15" t="s">
        <v>416</v>
      </c>
      <c r="C569" s="32" t="s">
        <v>11</v>
      </c>
      <c r="D569" s="32">
        <v>6</v>
      </c>
      <c r="E569" s="33"/>
      <c r="F569" s="26">
        <f t="shared" si="39"/>
        <v>0</v>
      </c>
    </row>
    <row r="570" spans="1:6" ht="38.25" hidden="1" outlineLevel="4" x14ac:dyDescent="0.25">
      <c r="A570" s="31" t="s">
        <v>165</v>
      </c>
      <c r="B570" s="15" t="s">
        <v>417</v>
      </c>
      <c r="C570" s="32" t="s">
        <v>11</v>
      </c>
      <c r="D570" s="32">
        <v>2</v>
      </c>
      <c r="E570" s="33"/>
      <c r="F570" s="26">
        <f t="shared" si="39"/>
        <v>0</v>
      </c>
    </row>
    <row r="571" spans="1:6" ht="38.25" hidden="1" outlineLevel="4" x14ac:dyDescent="0.25">
      <c r="A571" s="31" t="s">
        <v>166</v>
      </c>
      <c r="B571" s="15" t="s">
        <v>418</v>
      </c>
      <c r="C571" s="32" t="s">
        <v>11</v>
      </c>
      <c r="D571" s="32">
        <v>10</v>
      </c>
      <c r="E571" s="33"/>
      <c r="F571" s="26">
        <f t="shared" si="39"/>
        <v>0</v>
      </c>
    </row>
    <row r="572" spans="1:6" ht="38.25" hidden="1" outlineLevel="4" x14ac:dyDescent="0.25">
      <c r="A572" s="31" t="s">
        <v>167</v>
      </c>
      <c r="B572" s="15" t="s">
        <v>419</v>
      </c>
      <c r="C572" s="32" t="s">
        <v>11</v>
      </c>
      <c r="D572" s="32">
        <v>6</v>
      </c>
      <c r="E572" s="33"/>
      <c r="F572" s="26">
        <f t="shared" si="39"/>
        <v>0</v>
      </c>
    </row>
    <row r="573" spans="1:6" ht="38.25" hidden="1" outlineLevel="4" x14ac:dyDescent="0.25">
      <c r="A573" s="31" t="s">
        <v>168</v>
      </c>
      <c r="B573" s="15" t="s">
        <v>420</v>
      </c>
      <c r="C573" s="32" t="s">
        <v>11</v>
      </c>
      <c r="D573" s="32">
        <v>2</v>
      </c>
      <c r="E573" s="33"/>
      <c r="F573" s="26">
        <f t="shared" si="39"/>
        <v>0</v>
      </c>
    </row>
    <row r="574" spans="1:6" ht="38.25" hidden="1" outlineLevel="4" x14ac:dyDescent="0.25">
      <c r="A574" s="31" t="s">
        <v>169</v>
      </c>
      <c r="B574" s="15" t="s">
        <v>421</v>
      </c>
      <c r="C574" s="32" t="s">
        <v>11</v>
      </c>
      <c r="D574" s="32">
        <v>18</v>
      </c>
      <c r="E574" s="33"/>
      <c r="F574" s="26">
        <f t="shared" si="39"/>
        <v>0</v>
      </c>
    </row>
    <row r="575" spans="1:6" ht="38.25" hidden="1" outlineLevel="4" x14ac:dyDescent="0.25">
      <c r="A575" s="31" t="s">
        <v>170</v>
      </c>
      <c r="B575" s="15" t="s">
        <v>422</v>
      </c>
      <c r="C575" s="32" t="s">
        <v>11</v>
      </c>
      <c r="D575" s="32">
        <v>8</v>
      </c>
      <c r="E575" s="33"/>
      <c r="F575" s="26">
        <f t="shared" si="39"/>
        <v>0</v>
      </c>
    </row>
    <row r="576" spans="1:6" ht="38.25" hidden="1" outlineLevel="4" x14ac:dyDescent="0.25">
      <c r="A576" s="31" t="s">
        <v>171</v>
      </c>
      <c r="B576" s="15" t="s">
        <v>423</v>
      </c>
      <c r="C576" s="32" t="s">
        <v>11</v>
      </c>
      <c r="D576" s="32">
        <v>4</v>
      </c>
      <c r="E576" s="33"/>
      <c r="F576" s="26">
        <f t="shared" si="39"/>
        <v>0</v>
      </c>
    </row>
    <row r="577" spans="1:6" ht="38.25" hidden="1" outlineLevel="4" x14ac:dyDescent="0.25">
      <c r="A577" s="31" t="s">
        <v>172</v>
      </c>
      <c r="B577" s="15" t="s">
        <v>424</v>
      </c>
      <c r="C577" s="32" t="s">
        <v>11</v>
      </c>
      <c r="D577" s="32">
        <v>6</v>
      </c>
      <c r="E577" s="33"/>
      <c r="F577" s="26">
        <f t="shared" si="39"/>
        <v>0</v>
      </c>
    </row>
    <row r="578" spans="1:6" ht="25.5" hidden="1" outlineLevel="4" x14ac:dyDescent="0.25">
      <c r="A578" s="31" t="s">
        <v>173</v>
      </c>
      <c r="B578" s="15" t="s">
        <v>425</v>
      </c>
      <c r="C578" s="32" t="s">
        <v>11</v>
      </c>
      <c r="D578" s="32">
        <v>20</v>
      </c>
      <c r="E578" s="33"/>
      <c r="F578" s="26">
        <f t="shared" si="39"/>
        <v>0</v>
      </c>
    </row>
    <row r="579" spans="1:6" ht="25.5" hidden="1" outlineLevel="4" x14ac:dyDescent="0.25">
      <c r="A579" s="31" t="s">
        <v>174</v>
      </c>
      <c r="B579" s="15" t="s">
        <v>426</v>
      </c>
      <c r="C579" s="32" t="s">
        <v>11</v>
      </c>
      <c r="D579" s="32">
        <v>8</v>
      </c>
      <c r="E579" s="33"/>
      <c r="F579" s="26">
        <f t="shared" si="39"/>
        <v>0</v>
      </c>
    </row>
    <row r="580" spans="1:6" ht="25.5" hidden="1" outlineLevel="4" x14ac:dyDescent="0.25">
      <c r="A580" s="31" t="s">
        <v>175</v>
      </c>
      <c r="B580" s="15" t="s">
        <v>427</v>
      </c>
      <c r="C580" s="32" t="s">
        <v>11</v>
      </c>
      <c r="D580" s="32">
        <v>6</v>
      </c>
      <c r="E580" s="33"/>
      <c r="F580" s="26">
        <f t="shared" si="39"/>
        <v>0</v>
      </c>
    </row>
    <row r="581" spans="1:6" ht="25.5" hidden="1" outlineLevel="4" x14ac:dyDescent="0.25">
      <c r="A581" s="31" t="s">
        <v>176</v>
      </c>
      <c r="B581" s="15" t="s">
        <v>428</v>
      </c>
      <c r="C581" s="32" t="s">
        <v>11</v>
      </c>
      <c r="D581" s="32">
        <v>14</v>
      </c>
      <c r="E581" s="33"/>
      <c r="F581" s="26">
        <f t="shared" si="39"/>
        <v>0</v>
      </c>
    </row>
    <row r="582" spans="1:6" ht="25.5" hidden="1" outlineLevel="4" x14ac:dyDescent="0.25">
      <c r="A582" s="31" t="s">
        <v>177</v>
      </c>
      <c r="B582" s="15" t="s">
        <v>429</v>
      </c>
      <c r="C582" s="32" t="s">
        <v>11</v>
      </c>
      <c r="D582" s="32">
        <v>14</v>
      </c>
      <c r="E582" s="33"/>
      <c r="F582" s="26">
        <f t="shared" si="39"/>
        <v>0</v>
      </c>
    </row>
    <row r="583" spans="1:6" ht="25.5" hidden="1" outlineLevel="4" x14ac:dyDescent="0.25">
      <c r="A583" s="31" t="s">
        <v>178</v>
      </c>
      <c r="B583" s="15" t="s">
        <v>430</v>
      </c>
      <c r="C583" s="32" t="s">
        <v>11</v>
      </c>
      <c r="D583" s="32">
        <v>2</v>
      </c>
      <c r="E583" s="33"/>
      <c r="F583" s="26">
        <f t="shared" si="39"/>
        <v>0</v>
      </c>
    </row>
    <row r="584" spans="1:6" ht="25.5" hidden="1" outlineLevel="4" x14ac:dyDescent="0.25">
      <c r="A584" s="31" t="s">
        <v>179</v>
      </c>
      <c r="B584" s="15" t="s">
        <v>431</v>
      </c>
      <c r="C584" s="32" t="s">
        <v>11</v>
      </c>
      <c r="D584" s="32">
        <v>6</v>
      </c>
      <c r="E584" s="33"/>
      <c r="F584" s="26">
        <f t="shared" si="39"/>
        <v>0</v>
      </c>
    </row>
    <row r="585" spans="1:6" ht="38.25" hidden="1" outlineLevel="4" x14ac:dyDescent="0.25">
      <c r="A585" s="31" t="s">
        <v>180</v>
      </c>
      <c r="B585" s="15" t="s">
        <v>432</v>
      </c>
      <c r="C585" s="32" t="s">
        <v>11</v>
      </c>
      <c r="D585" s="32">
        <v>6</v>
      </c>
      <c r="E585" s="33"/>
      <c r="F585" s="26">
        <f t="shared" si="39"/>
        <v>0</v>
      </c>
    </row>
    <row r="586" spans="1:6" ht="38.25" hidden="1" outlineLevel="4" x14ac:dyDescent="0.25">
      <c r="A586" s="31" t="s">
        <v>181</v>
      </c>
      <c r="B586" s="15" t="s">
        <v>433</v>
      </c>
      <c r="C586" s="32" t="s">
        <v>11</v>
      </c>
      <c r="D586" s="32">
        <v>6</v>
      </c>
      <c r="E586" s="33"/>
      <c r="F586" s="26">
        <f t="shared" si="39"/>
        <v>0</v>
      </c>
    </row>
    <row r="587" spans="1:6" ht="38.25" hidden="1" outlineLevel="4" x14ac:dyDescent="0.25">
      <c r="A587" s="31" t="s">
        <v>182</v>
      </c>
      <c r="B587" s="15" t="s">
        <v>434</v>
      </c>
      <c r="C587" s="32" t="s">
        <v>11</v>
      </c>
      <c r="D587" s="32">
        <v>22</v>
      </c>
      <c r="E587" s="33"/>
      <c r="F587" s="26">
        <f t="shared" si="39"/>
        <v>0</v>
      </c>
    </row>
    <row r="588" spans="1:6" ht="38.25" hidden="1" outlineLevel="4" x14ac:dyDescent="0.25">
      <c r="A588" s="31" t="s">
        <v>183</v>
      </c>
      <c r="B588" s="15" t="s">
        <v>435</v>
      </c>
      <c r="C588" s="32" t="s">
        <v>11</v>
      </c>
      <c r="D588" s="32">
        <v>9</v>
      </c>
      <c r="E588" s="33"/>
      <c r="F588" s="26">
        <f t="shared" si="39"/>
        <v>0</v>
      </c>
    </row>
    <row r="589" spans="1:6" ht="38.25" hidden="1" outlineLevel="4" x14ac:dyDescent="0.25">
      <c r="A589" s="31" t="s">
        <v>184</v>
      </c>
      <c r="B589" s="15" t="s">
        <v>436</v>
      </c>
      <c r="C589" s="32" t="s">
        <v>11</v>
      </c>
      <c r="D589" s="32">
        <v>4</v>
      </c>
      <c r="E589" s="33"/>
      <c r="F589" s="26">
        <f t="shared" si="39"/>
        <v>0</v>
      </c>
    </row>
    <row r="590" spans="1:6" ht="38.25" hidden="1" outlineLevel="4" x14ac:dyDescent="0.25">
      <c r="A590" s="31" t="s">
        <v>185</v>
      </c>
      <c r="B590" s="15" t="s">
        <v>437</v>
      </c>
      <c r="C590" s="32" t="s">
        <v>11</v>
      </c>
      <c r="D590" s="32">
        <v>2</v>
      </c>
      <c r="E590" s="33"/>
      <c r="F590" s="26">
        <f t="shared" ref="F590:F621" si="40">+D590*E590</f>
        <v>0</v>
      </c>
    </row>
    <row r="591" spans="1:6" ht="38.25" hidden="1" outlineLevel="4" x14ac:dyDescent="0.25">
      <c r="A591" s="31" t="s">
        <v>186</v>
      </c>
      <c r="B591" s="15" t="s">
        <v>438</v>
      </c>
      <c r="C591" s="32" t="s">
        <v>11</v>
      </c>
      <c r="D591" s="32">
        <v>10</v>
      </c>
      <c r="E591" s="33"/>
      <c r="F591" s="26">
        <f t="shared" si="40"/>
        <v>0</v>
      </c>
    </row>
    <row r="592" spans="1:6" ht="38.25" hidden="1" outlineLevel="4" x14ac:dyDescent="0.25">
      <c r="A592" s="31" t="s">
        <v>187</v>
      </c>
      <c r="B592" s="15" t="s">
        <v>439</v>
      </c>
      <c r="C592" s="32" t="s">
        <v>11</v>
      </c>
      <c r="D592" s="32">
        <v>8</v>
      </c>
      <c r="E592" s="33"/>
      <c r="F592" s="26">
        <f t="shared" si="40"/>
        <v>0</v>
      </c>
    </row>
    <row r="593" spans="1:6" ht="38.25" hidden="1" outlineLevel="4" x14ac:dyDescent="0.25">
      <c r="A593" s="31" t="s">
        <v>188</v>
      </c>
      <c r="B593" s="15" t="s">
        <v>440</v>
      </c>
      <c r="C593" s="32" t="s">
        <v>11</v>
      </c>
      <c r="D593" s="32">
        <v>2</v>
      </c>
      <c r="E593" s="33"/>
      <c r="F593" s="26">
        <f t="shared" si="40"/>
        <v>0</v>
      </c>
    </row>
    <row r="594" spans="1:6" ht="38.25" hidden="1" outlineLevel="4" x14ac:dyDescent="0.25">
      <c r="A594" s="31" t="s">
        <v>189</v>
      </c>
      <c r="B594" s="15" t="s">
        <v>441</v>
      </c>
      <c r="C594" s="32" t="s">
        <v>11</v>
      </c>
      <c r="D594" s="32">
        <v>4</v>
      </c>
      <c r="E594" s="33"/>
      <c r="F594" s="26">
        <f t="shared" si="40"/>
        <v>0</v>
      </c>
    </row>
    <row r="595" spans="1:6" ht="38.25" hidden="1" outlineLevel="4" x14ac:dyDescent="0.25">
      <c r="A595" s="31" t="s">
        <v>190</v>
      </c>
      <c r="B595" s="15" t="s">
        <v>442</v>
      </c>
      <c r="C595" s="32" t="s">
        <v>11</v>
      </c>
      <c r="D595" s="32">
        <v>6</v>
      </c>
      <c r="E595" s="33"/>
      <c r="F595" s="26">
        <f t="shared" si="40"/>
        <v>0</v>
      </c>
    </row>
    <row r="596" spans="1:6" ht="38.25" hidden="1" outlineLevel="4" x14ac:dyDescent="0.25">
      <c r="A596" s="31" t="s">
        <v>191</v>
      </c>
      <c r="B596" s="15" t="s">
        <v>443</v>
      </c>
      <c r="C596" s="32" t="s">
        <v>11</v>
      </c>
      <c r="D596" s="32">
        <v>5</v>
      </c>
      <c r="E596" s="33"/>
      <c r="F596" s="26">
        <f t="shared" si="40"/>
        <v>0</v>
      </c>
    </row>
    <row r="597" spans="1:6" ht="38.25" hidden="1" outlineLevel="4" x14ac:dyDescent="0.25">
      <c r="A597" s="31" t="s">
        <v>192</v>
      </c>
      <c r="B597" s="15" t="s">
        <v>444</v>
      </c>
      <c r="C597" s="32" t="s">
        <v>11</v>
      </c>
      <c r="D597" s="32">
        <v>2</v>
      </c>
      <c r="E597" s="33"/>
      <c r="F597" s="26">
        <f t="shared" si="40"/>
        <v>0</v>
      </c>
    </row>
    <row r="598" spans="1:6" ht="38.25" hidden="1" outlineLevel="4" x14ac:dyDescent="0.25">
      <c r="A598" s="31" t="s">
        <v>193</v>
      </c>
      <c r="B598" s="15" t="s">
        <v>445</v>
      </c>
      <c r="C598" s="32" t="s">
        <v>11</v>
      </c>
      <c r="D598" s="32">
        <v>16</v>
      </c>
      <c r="E598" s="33"/>
      <c r="F598" s="26">
        <f t="shared" si="40"/>
        <v>0</v>
      </c>
    </row>
    <row r="599" spans="1:6" ht="38.25" hidden="1" outlineLevel="4" x14ac:dyDescent="0.25">
      <c r="A599" s="31" t="s">
        <v>194</v>
      </c>
      <c r="B599" s="15" t="s">
        <v>774</v>
      </c>
      <c r="C599" s="32" t="s">
        <v>11</v>
      </c>
      <c r="D599" s="32">
        <v>7</v>
      </c>
      <c r="E599" s="33"/>
      <c r="F599" s="26">
        <f t="shared" si="40"/>
        <v>0</v>
      </c>
    </row>
    <row r="600" spans="1:6" ht="38.25" hidden="1" outlineLevel="4" x14ac:dyDescent="0.25">
      <c r="A600" s="31" t="s">
        <v>195</v>
      </c>
      <c r="B600" s="15" t="s">
        <v>775</v>
      </c>
      <c r="C600" s="32" t="s">
        <v>11</v>
      </c>
      <c r="D600" s="32">
        <v>2</v>
      </c>
      <c r="E600" s="33"/>
      <c r="F600" s="26">
        <f t="shared" si="40"/>
        <v>0</v>
      </c>
    </row>
    <row r="601" spans="1:6" hidden="1" outlineLevel="4" x14ac:dyDescent="0.25">
      <c r="A601" s="31" t="s">
        <v>196</v>
      </c>
      <c r="B601" s="15" t="s">
        <v>776</v>
      </c>
      <c r="C601" s="32" t="s">
        <v>1</v>
      </c>
      <c r="D601" s="32">
        <v>12</v>
      </c>
      <c r="E601" s="33"/>
      <c r="F601" s="26">
        <f t="shared" si="40"/>
        <v>0</v>
      </c>
    </row>
    <row r="602" spans="1:6" hidden="1" outlineLevel="4" x14ac:dyDescent="0.25">
      <c r="A602" s="31" t="s">
        <v>197</v>
      </c>
      <c r="B602" s="15" t="s">
        <v>777</v>
      </c>
      <c r="C602" s="32" t="s">
        <v>1</v>
      </c>
      <c r="D602" s="32">
        <v>24</v>
      </c>
      <c r="E602" s="33"/>
      <c r="F602" s="26">
        <f t="shared" si="40"/>
        <v>0</v>
      </c>
    </row>
    <row r="603" spans="1:6" hidden="1" outlineLevel="4" x14ac:dyDescent="0.25">
      <c r="A603" s="31" t="s">
        <v>198</v>
      </c>
      <c r="B603" s="15" t="s">
        <v>778</v>
      </c>
      <c r="C603" s="32" t="s">
        <v>359</v>
      </c>
      <c r="D603" s="32">
        <v>24</v>
      </c>
      <c r="E603" s="33"/>
      <c r="F603" s="26">
        <f t="shared" si="40"/>
        <v>0</v>
      </c>
    </row>
    <row r="604" spans="1:6" hidden="1" outlineLevel="4" x14ac:dyDescent="0.25">
      <c r="A604" s="31" t="s">
        <v>199</v>
      </c>
      <c r="B604" s="15" t="s">
        <v>779</v>
      </c>
      <c r="C604" s="32" t="s">
        <v>359</v>
      </c>
      <c r="D604" s="32">
        <v>50</v>
      </c>
      <c r="E604" s="33"/>
      <c r="F604" s="26">
        <f t="shared" si="40"/>
        <v>0</v>
      </c>
    </row>
    <row r="605" spans="1:6" ht="25.5" hidden="1" outlineLevel="4" x14ac:dyDescent="0.25">
      <c r="A605" s="31" t="s">
        <v>200</v>
      </c>
      <c r="B605" s="15" t="s">
        <v>780</v>
      </c>
      <c r="C605" s="32" t="s">
        <v>359</v>
      </c>
      <c r="D605" s="32">
        <v>24</v>
      </c>
      <c r="E605" s="33"/>
      <c r="F605" s="26">
        <f t="shared" si="40"/>
        <v>0</v>
      </c>
    </row>
    <row r="606" spans="1:6" ht="25.5" hidden="1" outlineLevel="4" x14ac:dyDescent="0.25">
      <c r="A606" s="31" t="s">
        <v>201</v>
      </c>
      <c r="B606" s="15" t="s">
        <v>781</v>
      </c>
      <c r="C606" s="32" t="s">
        <v>359</v>
      </c>
      <c r="D606" s="32">
        <v>16</v>
      </c>
      <c r="E606" s="33"/>
      <c r="F606" s="26">
        <f t="shared" si="40"/>
        <v>0</v>
      </c>
    </row>
    <row r="607" spans="1:6" ht="25.5" hidden="1" outlineLevel="4" x14ac:dyDescent="0.25">
      <c r="A607" s="31" t="s">
        <v>202</v>
      </c>
      <c r="B607" s="15" t="s">
        <v>782</v>
      </c>
      <c r="C607" s="32" t="s">
        <v>359</v>
      </c>
      <c r="D607" s="32">
        <v>48</v>
      </c>
      <c r="E607" s="33"/>
      <c r="F607" s="26">
        <f t="shared" si="40"/>
        <v>0</v>
      </c>
    </row>
    <row r="608" spans="1:6" ht="25.5" hidden="1" outlineLevel="4" x14ac:dyDescent="0.25">
      <c r="A608" s="31" t="s">
        <v>203</v>
      </c>
      <c r="B608" s="15" t="s">
        <v>783</v>
      </c>
      <c r="C608" s="32" t="s">
        <v>11</v>
      </c>
      <c r="D608" s="32">
        <v>6</v>
      </c>
      <c r="E608" s="33"/>
      <c r="F608" s="26">
        <f t="shared" si="40"/>
        <v>0</v>
      </c>
    </row>
    <row r="609" spans="1:6" ht="25.5" hidden="1" outlineLevel="4" x14ac:dyDescent="0.25">
      <c r="A609" s="31" t="s">
        <v>204</v>
      </c>
      <c r="B609" s="15" t="s">
        <v>784</v>
      </c>
      <c r="C609" s="32" t="s">
        <v>359</v>
      </c>
      <c r="D609" s="32">
        <v>16</v>
      </c>
      <c r="E609" s="33"/>
      <c r="F609" s="26">
        <f t="shared" si="40"/>
        <v>0</v>
      </c>
    </row>
    <row r="610" spans="1:6" ht="25.5" hidden="1" outlineLevel="4" x14ac:dyDescent="0.25">
      <c r="A610" s="31" t="s">
        <v>205</v>
      </c>
      <c r="B610" s="15" t="s">
        <v>785</v>
      </c>
      <c r="C610" s="32" t="s">
        <v>359</v>
      </c>
      <c r="D610" s="32">
        <v>10</v>
      </c>
      <c r="E610" s="33"/>
      <c r="F610" s="26">
        <f t="shared" si="40"/>
        <v>0</v>
      </c>
    </row>
    <row r="611" spans="1:6" ht="25.5" hidden="1" outlineLevel="4" x14ac:dyDescent="0.25">
      <c r="A611" s="31" t="s">
        <v>206</v>
      </c>
      <c r="B611" s="15" t="s">
        <v>786</v>
      </c>
      <c r="C611" s="32" t="s">
        <v>359</v>
      </c>
      <c r="D611" s="32">
        <v>10</v>
      </c>
      <c r="E611" s="33"/>
      <c r="F611" s="26">
        <f t="shared" si="40"/>
        <v>0</v>
      </c>
    </row>
    <row r="612" spans="1:6" ht="25.5" hidden="1" outlineLevel="4" x14ac:dyDescent="0.25">
      <c r="A612" s="31" t="s">
        <v>207</v>
      </c>
      <c r="B612" s="15" t="s">
        <v>787</v>
      </c>
      <c r="C612" s="32" t="s">
        <v>11</v>
      </c>
      <c r="D612" s="32">
        <v>3</v>
      </c>
      <c r="E612" s="33"/>
      <c r="F612" s="26">
        <f t="shared" si="40"/>
        <v>0</v>
      </c>
    </row>
    <row r="613" spans="1:6" ht="25.5" hidden="1" outlineLevel="4" x14ac:dyDescent="0.25">
      <c r="A613" s="31" t="s">
        <v>208</v>
      </c>
      <c r="B613" s="15" t="s">
        <v>788</v>
      </c>
      <c r="C613" s="32" t="s">
        <v>11</v>
      </c>
      <c r="D613" s="32">
        <v>2</v>
      </c>
      <c r="E613" s="33"/>
      <c r="F613" s="26">
        <f t="shared" si="40"/>
        <v>0</v>
      </c>
    </row>
    <row r="614" spans="1:6" ht="25.5" hidden="1" outlineLevel="4" x14ac:dyDescent="0.25">
      <c r="A614" s="31" t="s">
        <v>209</v>
      </c>
      <c r="B614" s="15" t="s">
        <v>789</v>
      </c>
      <c r="C614" s="32" t="s">
        <v>11</v>
      </c>
      <c r="D614" s="32">
        <v>3</v>
      </c>
      <c r="E614" s="33"/>
      <c r="F614" s="26">
        <f t="shared" si="40"/>
        <v>0</v>
      </c>
    </row>
    <row r="615" spans="1:6" ht="25.5" hidden="1" outlineLevel="4" x14ac:dyDescent="0.25">
      <c r="A615" s="31" t="s">
        <v>210</v>
      </c>
      <c r="B615" s="15" t="s">
        <v>790</v>
      </c>
      <c r="C615" s="32" t="s">
        <v>359</v>
      </c>
      <c r="D615" s="32">
        <v>2</v>
      </c>
      <c r="E615" s="33"/>
      <c r="F615" s="26">
        <f t="shared" si="40"/>
        <v>0</v>
      </c>
    </row>
    <row r="616" spans="1:6" ht="25.5" hidden="1" outlineLevel="4" x14ac:dyDescent="0.25">
      <c r="A616" s="31" t="s">
        <v>211</v>
      </c>
      <c r="B616" s="15" t="s">
        <v>791</v>
      </c>
      <c r="C616" s="32" t="s">
        <v>11</v>
      </c>
      <c r="D616" s="32">
        <v>1</v>
      </c>
      <c r="E616" s="33"/>
      <c r="F616" s="26">
        <f t="shared" si="40"/>
        <v>0</v>
      </c>
    </row>
    <row r="617" spans="1:6" ht="25.5" hidden="1" outlineLevel="4" x14ac:dyDescent="0.25">
      <c r="A617" s="31" t="s">
        <v>212</v>
      </c>
      <c r="B617" s="15" t="s">
        <v>792</v>
      </c>
      <c r="C617" s="32" t="s">
        <v>11</v>
      </c>
      <c r="D617" s="32">
        <v>16</v>
      </c>
      <c r="E617" s="33"/>
      <c r="F617" s="26">
        <f t="shared" si="40"/>
        <v>0</v>
      </c>
    </row>
    <row r="618" spans="1:6" ht="25.5" hidden="1" outlineLevel="4" x14ac:dyDescent="0.25">
      <c r="A618" s="31" t="s">
        <v>213</v>
      </c>
      <c r="B618" s="15" t="s">
        <v>793</v>
      </c>
      <c r="C618" s="32" t="s">
        <v>11</v>
      </c>
      <c r="D618" s="32">
        <v>16</v>
      </c>
      <c r="E618" s="33"/>
      <c r="F618" s="26">
        <f t="shared" si="40"/>
        <v>0</v>
      </c>
    </row>
    <row r="619" spans="1:6" ht="25.5" hidden="1" outlineLevel="4" x14ac:dyDescent="0.25">
      <c r="A619" s="31" t="s">
        <v>214</v>
      </c>
      <c r="B619" s="15" t="s">
        <v>360</v>
      </c>
      <c r="C619" s="32" t="s">
        <v>11</v>
      </c>
      <c r="D619" s="32">
        <v>18</v>
      </c>
      <c r="E619" s="33"/>
      <c r="F619" s="26">
        <f t="shared" si="40"/>
        <v>0</v>
      </c>
    </row>
    <row r="620" spans="1:6" ht="25.5" hidden="1" outlineLevel="4" x14ac:dyDescent="0.25">
      <c r="A620" s="31" t="s">
        <v>215</v>
      </c>
      <c r="B620" s="15" t="s">
        <v>819</v>
      </c>
      <c r="C620" s="32" t="s">
        <v>11</v>
      </c>
      <c r="D620" s="32">
        <v>18</v>
      </c>
      <c r="E620" s="33"/>
      <c r="F620" s="26">
        <f t="shared" si="40"/>
        <v>0</v>
      </c>
    </row>
    <row r="621" spans="1:6" ht="25.5" hidden="1" outlineLevel="4" x14ac:dyDescent="0.25">
      <c r="A621" s="31" t="s">
        <v>216</v>
      </c>
      <c r="B621" s="15" t="s">
        <v>794</v>
      </c>
      <c r="C621" s="32" t="s">
        <v>11</v>
      </c>
      <c r="D621" s="32">
        <v>6</v>
      </c>
      <c r="E621" s="33"/>
      <c r="F621" s="26">
        <f t="shared" si="40"/>
        <v>0</v>
      </c>
    </row>
    <row r="622" spans="1:6" ht="25.5" hidden="1" outlineLevel="4" x14ac:dyDescent="0.25">
      <c r="A622" s="31" t="s">
        <v>217</v>
      </c>
      <c r="B622" s="15" t="s">
        <v>795</v>
      </c>
      <c r="C622" s="32" t="s">
        <v>11</v>
      </c>
      <c r="D622" s="32">
        <v>6</v>
      </c>
      <c r="E622" s="33"/>
      <c r="F622" s="26">
        <f t="shared" ref="F622:F648" si="41">+D622*E622</f>
        <v>0</v>
      </c>
    </row>
    <row r="623" spans="1:6" ht="25.5" hidden="1" outlineLevel="4" x14ac:dyDescent="0.25">
      <c r="A623" s="31" t="s">
        <v>218</v>
      </c>
      <c r="B623" s="15" t="s">
        <v>796</v>
      </c>
      <c r="C623" s="32" t="s">
        <v>11</v>
      </c>
      <c r="D623" s="32">
        <v>2</v>
      </c>
      <c r="E623" s="33"/>
      <c r="F623" s="26">
        <f t="shared" si="41"/>
        <v>0</v>
      </c>
    </row>
    <row r="624" spans="1:6" ht="38.25" hidden="1" outlineLevel="4" x14ac:dyDescent="0.25">
      <c r="A624" s="31" t="s">
        <v>219</v>
      </c>
      <c r="B624" s="15" t="s">
        <v>797</v>
      </c>
      <c r="C624" s="32" t="s">
        <v>1</v>
      </c>
      <c r="D624" s="32">
        <v>12</v>
      </c>
      <c r="E624" s="33"/>
      <c r="F624" s="26">
        <f t="shared" si="41"/>
        <v>0</v>
      </c>
    </row>
    <row r="625" spans="1:6" ht="38.25" hidden="1" outlineLevel="4" x14ac:dyDescent="0.25">
      <c r="A625" s="31" t="s">
        <v>220</v>
      </c>
      <c r="B625" s="15" t="s">
        <v>798</v>
      </c>
      <c r="C625" s="32" t="s">
        <v>1</v>
      </c>
      <c r="D625" s="32">
        <v>45</v>
      </c>
      <c r="E625" s="33"/>
      <c r="F625" s="26">
        <f t="shared" si="41"/>
        <v>0</v>
      </c>
    </row>
    <row r="626" spans="1:6" ht="38.25" hidden="1" outlineLevel="4" x14ac:dyDescent="0.25">
      <c r="A626" s="31" t="s">
        <v>221</v>
      </c>
      <c r="B626" s="15" t="s">
        <v>799</v>
      </c>
      <c r="C626" s="32" t="s">
        <v>1</v>
      </c>
      <c r="D626" s="32">
        <v>72</v>
      </c>
      <c r="E626" s="33"/>
      <c r="F626" s="26">
        <f t="shared" si="41"/>
        <v>0</v>
      </c>
    </row>
    <row r="627" spans="1:6" ht="25.5" hidden="1" outlineLevel="4" x14ac:dyDescent="0.25">
      <c r="A627" s="31" t="s">
        <v>222</v>
      </c>
      <c r="B627" s="15" t="s">
        <v>800</v>
      </c>
      <c r="C627" s="32" t="s">
        <v>1</v>
      </c>
      <c r="D627" s="32">
        <v>254.8</v>
      </c>
      <c r="E627" s="33"/>
      <c r="F627" s="26">
        <f t="shared" si="41"/>
        <v>0</v>
      </c>
    </row>
    <row r="628" spans="1:6" ht="38.25" hidden="1" outlineLevel="4" x14ac:dyDescent="0.25">
      <c r="A628" s="31" t="s">
        <v>223</v>
      </c>
      <c r="B628" s="15" t="s">
        <v>801</v>
      </c>
      <c r="C628" s="32" t="s">
        <v>11</v>
      </c>
      <c r="D628" s="32">
        <v>16</v>
      </c>
      <c r="E628" s="33"/>
      <c r="F628" s="26">
        <f t="shared" si="41"/>
        <v>0</v>
      </c>
    </row>
    <row r="629" spans="1:6" ht="38.25" hidden="1" outlineLevel="4" x14ac:dyDescent="0.25">
      <c r="A629" s="31" t="s">
        <v>224</v>
      </c>
      <c r="B629" s="15" t="s">
        <v>802</v>
      </c>
      <c r="C629" s="32" t="s">
        <v>11</v>
      </c>
      <c r="D629" s="32">
        <v>42</v>
      </c>
      <c r="E629" s="33"/>
      <c r="F629" s="26">
        <f t="shared" si="41"/>
        <v>0</v>
      </c>
    </row>
    <row r="630" spans="1:6" ht="38.25" hidden="1" outlineLevel="4" x14ac:dyDescent="0.25">
      <c r="A630" s="31" t="s">
        <v>225</v>
      </c>
      <c r="B630" s="15" t="s">
        <v>803</v>
      </c>
      <c r="C630" s="32" t="s">
        <v>11</v>
      </c>
      <c r="D630" s="32">
        <v>46</v>
      </c>
      <c r="E630" s="33"/>
      <c r="F630" s="26">
        <f t="shared" si="41"/>
        <v>0</v>
      </c>
    </row>
    <row r="631" spans="1:6" ht="38.25" hidden="1" outlineLevel="4" x14ac:dyDescent="0.25">
      <c r="A631" s="31" t="s">
        <v>226</v>
      </c>
      <c r="B631" s="15" t="s">
        <v>804</v>
      </c>
      <c r="C631" s="32" t="s">
        <v>11</v>
      </c>
      <c r="D631" s="32">
        <v>50</v>
      </c>
      <c r="E631" s="33"/>
      <c r="F631" s="26">
        <f t="shared" si="41"/>
        <v>0</v>
      </c>
    </row>
    <row r="632" spans="1:6" ht="38.25" hidden="1" outlineLevel="4" x14ac:dyDescent="0.25">
      <c r="A632" s="31" t="s">
        <v>227</v>
      </c>
      <c r="B632" s="15" t="s">
        <v>805</v>
      </c>
      <c r="C632" s="32" t="s">
        <v>11</v>
      </c>
      <c r="D632" s="32">
        <v>2</v>
      </c>
      <c r="E632" s="33"/>
      <c r="F632" s="26">
        <f t="shared" si="41"/>
        <v>0</v>
      </c>
    </row>
    <row r="633" spans="1:6" ht="38.25" hidden="1" outlineLevel="4" x14ac:dyDescent="0.25">
      <c r="A633" s="31" t="s">
        <v>228</v>
      </c>
      <c r="B633" s="15" t="s">
        <v>806</v>
      </c>
      <c r="C633" s="32" t="s">
        <v>11</v>
      </c>
      <c r="D633" s="32">
        <v>4</v>
      </c>
      <c r="E633" s="33"/>
      <c r="F633" s="26">
        <f t="shared" si="41"/>
        <v>0</v>
      </c>
    </row>
    <row r="634" spans="1:6" ht="38.25" hidden="1" outlineLevel="4" x14ac:dyDescent="0.25">
      <c r="A634" s="31" t="s">
        <v>229</v>
      </c>
      <c r="B634" s="15" t="s">
        <v>807</v>
      </c>
      <c r="C634" s="32" t="s">
        <v>11</v>
      </c>
      <c r="D634" s="32">
        <v>10</v>
      </c>
      <c r="E634" s="33"/>
      <c r="F634" s="26">
        <f t="shared" si="41"/>
        <v>0</v>
      </c>
    </row>
    <row r="635" spans="1:6" ht="25.5" hidden="1" outlineLevel="4" x14ac:dyDescent="0.25">
      <c r="A635" s="31" t="s">
        <v>230</v>
      </c>
      <c r="B635" s="15" t="s">
        <v>808</v>
      </c>
      <c r="C635" s="32" t="s">
        <v>11</v>
      </c>
      <c r="D635" s="32">
        <v>26</v>
      </c>
      <c r="E635" s="33"/>
      <c r="F635" s="26">
        <f t="shared" si="41"/>
        <v>0</v>
      </c>
    </row>
    <row r="636" spans="1:6" ht="38.25" hidden="1" outlineLevel="4" x14ac:dyDescent="0.25">
      <c r="A636" s="31" t="s">
        <v>231</v>
      </c>
      <c r="B636" s="15" t="s">
        <v>809</v>
      </c>
      <c r="C636" s="32" t="s">
        <v>11</v>
      </c>
      <c r="D636" s="32">
        <v>34</v>
      </c>
      <c r="E636" s="33"/>
      <c r="F636" s="26">
        <f t="shared" si="41"/>
        <v>0</v>
      </c>
    </row>
    <row r="637" spans="1:6" ht="38.25" hidden="1" outlineLevel="4" x14ac:dyDescent="0.25">
      <c r="A637" s="31" t="s">
        <v>232</v>
      </c>
      <c r="B637" s="15" t="s">
        <v>810</v>
      </c>
      <c r="C637" s="32" t="s">
        <v>11</v>
      </c>
      <c r="D637" s="32">
        <v>62</v>
      </c>
      <c r="E637" s="33"/>
      <c r="F637" s="26">
        <f t="shared" si="41"/>
        <v>0</v>
      </c>
    </row>
    <row r="638" spans="1:6" ht="38.25" hidden="1" outlineLevel="4" x14ac:dyDescent="0.25">
      <c r="A638" s="31" t="s">
        <v>233</v>
      </c>
      <c r="B638" s="15" t="s">
        <v>811</v>
      </c>
      <c r="C638" s="32" t="s">
        <v>11</v>
      </c>
      <c r="D638" s="32">
        <v>4</v>
      </c>
      <c r="E638" s="33"/>
      <c r="F638" s="26">
        <f t="shared" si="41"/>
        <v>0</v>
      </c>
    </row>
    <row r="639" spans="1:6" ht="38.25" hidden="1" outlineLevel="4" x14ac:dyDescent="0.25">
      <c r="A639" s="31" t="s">
        <v>234</v>
      </c>
      <c r="B639" s="15" t="s">
        <v>812</v>
      </c>
      <c r="C639" s="32" t="s">
        <v>11</v>
      </c>
      <c r="D639" s="32">
        <v>18</v>
      </c>
      <c r="E639" s="33"/>
      <c r="F639" s="26">
        <f t="shared" si="41"/>
        <v>0</v>
      </c>
    </row>
    <row r="640" spans="1:6" ht="38.25" hidden="1" outlineLevel="4" x14ac:dyDescent="0.25">
      <c r="A640" s="31" t="s">
        <v>235</v>
      </c>
      <c r="B640" s="15" t="s">
        <v>813</v>
      </c>
      <c r="C640" s="32" t="s">
        <v>11</v>
      </c>
      <c r="D640" s="32">
        <v>4</v>
      </c>
      <c r="E640" s="33"/>
      <c r="F640" s="26">
        <f t="shared" si="41"/>
        <v>0</v>
      </c>
    </row>
    <row r="641" spans="1:6" ht="38.25" hidden="1" outlineLevel="4" x14ac:dyDescent="0.25">
      <c r="A641" s="31" t="s">
        <v>236</v>
      </c>
      <c r="B641" s="15" t="s">
        <v>814</v>
      </c>
      <c r="C641" s="32" t="s">
        <v>11</v>
      </c>
      <c r="D641" s="32">
        <v>26</v>
      </c>
      <c r="E641" s="33"/>
      <c r="F641" s="26">
        <f t="shared" si="41"/>
        <v>0</v>
      </c>
    </row>
    <row r="642" spans="1:6" ht="38.25" hidden="1" outlineLevel="4" x14ac:dyDescent="0.25">
      <c r="A642" s="31" t="s">
        <v>237</v>
      </c>
      <c r="B642" s="15" t="s">
        <v>815</v>
      </c>
      <c r="C642" s="32" t="s">
        <v>11</v>
      </c>
      <c r="D642" s="32">
        <v>4</v>
      </c>
      <c r="E642" s="33"/>
      <c r="F642" s="26">
        <f t="shared" si="41"/>
        <v>0</v>
      </c>
    </row>
    <row r="643" spans="1:6" ht="38.25" hidden="1" outlineLevel="4" x14ac:dyDescent="0.25">
      <c r="A643" s="31" t="s">
        <v>221</v>
      </c>
      <c r="B643" s="15" t="s">
        <v>799</v>
      </c>
      <c r="C643" s="32" t="s">
        <v>1</v>
      </c>
      <c r="D643" s="32">
        <v>14</v>
      </c>
      <c r="E643" s="33"/>
      <c r="F643" s="26">
        <f t="shared" si="41"/>
        <v>0</v>
      </c>
    </row>
    <row r="644" spans="1:6" ht="38.25" hidden="1" outlineLevel="4" x14ac:dyDescent="0.25">
      <c r="A644" s="31" t="s">
        <v>224</v>
      </c>
      <c r="B644" s="15" t="s">
        <v>802</v>
      </c>
      <c r="C644" s="32" t="s">
        <v>11</v>
      </c>
      <c r="D644" s="32">
        <v>8</v>
      </c>
      <c r="E644" s="33"/>
      <c r="F644" s="26">
        <f t="shared" si="41"/>
        <v>0</v>
      </c>
    </row>
    <row r="645" spans="1:6" ht="38.25" hidden="1" outlineLevel="4" x14ac:dyDescent="0.25">
      <c r="A645" s="31" t="s">
        <v>229</v>
      </c>
      <c r="B645" s="15" t="s">
        <v>807</v>
      </c>
      <c r="C645" s="32" t="s">
        <v>11</v>
      </c>
      <c r="D645" s="32">
        <v>4</v>
      </c>
      <c r="E645" s="33"/>
      <c r="F645" s="26">
        <f t="shared" si="41"/>
        <v>0</v>
      </c>
    </row>
    <row r="646" spans="1:6" ht="38.25" hidden="1" outlineLevel="4" x14ac:dyDescent="0.25">
      <c r="A646" s="31" t="s">
        <v>238</v>
      </c>
      <c r="B646" s="15" t="s">
        <v>816</v>
      </c>
      <c r="C646" s="32" t="s">
        <v>11</v>
      </c>
      <c r="D646" s="32">
        <v>2</v>
      </c>
      <c r="E646" s="33"/>
      <c r="F646" s="26">
        <f t="shared" si="41"/>
        <v>0</v>
      </c>
    </row>
    <row r="647" spans="1:6" ht="38.25" hidden="1" outlineLevel="4" x14ac:dyDescent="0.25">
      <c r="A647" s="31" t="s">
        <v>239</v>
      </c>
      <c r="B647" s="15" t="s">
        <v>817</v>
      </c>
      <c r="C647" s="32" t="s">
        <v>11</v>
      </c>
      <c r="D647" s="32">
        <v>2</v>
      </c>
      <c r="E647" s="33"/>
      <c r="F647" s="26">
        <f t="shared" si="41"/>
        <v>0</v>
      </c>
    </row>
    <row r="648" spans="1:6" ht="25.5" hidden="1" outlineLevel="4" x14ac:dyDescent="0.25">
      <c r="A648" s="31" t="s">
        <v>240</v>
      </c>
      <c r="B648" s="15" t="s">
        <v>818</v>
      </c>
      <c r="C648" s="32" t="s">
        <v>11</v>
      </c>
      <c r="D648" s="32">
        <v>6</v>
      </c>
      <c r="E648" s="33"/>
      <c r="F648" s="26">
        <f t="shared" si="41"/>
        <v>0</v>
      </c>
    </row>
    <row r="649" spans="1:6" hidden="1" outlineLevel="4" x14ac:dyDescent="0.25">
      <c r="A649" s="31"/>
      <c r="B649" s="15" t="s">
        <v>307</v>
      </c>
      <c r="C649" s="32" t="s">
        <v>307</v>
      </c>
      <c r="D649" s="32"/>
      <c r="E649" s="33"/>
      <c r="F649" s="26"/>
    </row>
    <row r="650" spans="1:6" hidden="1" outlineLevel="3" collapsed="1" x14ac:dyDescent="0.25">
      <c r="A650" s="31"/>
      <c r="B650" s="14" t="s">
        <v>36</v>
      </c>
      <c r="C650" s="32"/>
      <c r="D650" s="32"/>
      <c r="E650" s="33"/>
      <c r="F650" s="25">
        <f>+F651</f>
        <v>0</v>
      </c>
    </row>
    <row r="651" spans="1:6" ht="25.5" hidden="1" outlineLevel="4" x14ac:dyDescent="0.25">
      <c r="A651" s="31" t="s">
        <v>467</v>
      </c>
      <c r="B651" s="15" t="s">
        <v>447</v>
      </c>
      <c r="C651" s="32" t="s">
        <v>31</v>
      </c>
      <c r="D651" s="32">
        <v>1</v>
      </c>
      <c r="E651" s="33"/>
      <c r="F651" s="26">
        <f>+D651*E651</f>
        <v>0</v>
      </c>
    </row>
    <row r="652" spans="1:6" hidden="1" outlineLevel="4" x14ac:dyDescent="0.25">
      <c r="A652" s="31"/>
      <c r="B652" s="15"/>
      <c r="C652" s="32"/>
      <c r="D652" s="32"/>
      <c r="E652" s="33"/>
      <c r="F652" s="26"/>
    </row>
    <row r="653" spans="1:6" hidden="1" outlineLevel="3" collapsed="1" x14ac:dyDescent="0.25">
      <c r="A653" s="38"/>
      <c r="B653" s="39" t="s">
        <v>846</v>
      </c>
      <c r="C653" s="40"/>
      <c r="D653" s="32"/>
      <c r="E653" s="33"/>
      <c r="F653" s="25">
        <f>SUM(F654:F667)</f>
        <v>0</v>
      </c>
    </row>
    <row r="654" spans="1:6" ht="51" hidden="1" outlineLevel="4" x14ac:dyDescent="0.25">
      <c r="A654" s="41" t="s">
        <v>847</v>
      </c>
      <c r="B654" s="42" t="s">
        <v>881</v>
      </c>
      <c r="C654" s="24" t="s">
        <v>11</v>
      </c>
      <c r="D654" s="24">
        <v>1</v>
      </c>
      <c r="E654" s="33"/>
      <c r="F654" s="26">
        <f>+D654*E654</f>
        <v>0</v>
      </c>
    </row>
    <row r="655" spans="1:6" ht="51" hidden="1" outlineLevel="4" x14ac:dyDescent="0.25">
      <c r="A655" s="41" t="s">
        <v>848</v>
      </c>
      <c r="B655" s="42" t="s">
        <v>849</v>
      </c>
      <c r="C655" s="24" t="s">
        <v>850</v>
      </c>
      <c r="D655" s="24">
        <v>84.44</v>
      </c>
      <c r="E655" s="33"/>
      <c r="F655" s="26">
        <f t="shared" ref="F655:F666" si="42">+D655*E655</f>
        <v>0</v>
      </c>
    </row>
    <row r="656" spans="1:6" ht="25.5" hidden="1" outlineLevel="4" x14ac:dyDescent="0.25">
      <c r="A656" s="41" t="s">
        <v>848</v>
      </c>
      <c r="B656" s="42" t="s">
        <v>851</v>
      </c>
      <c r="C656" s="24" t="s">
        <v>11</v>
      </c>
      <c r="D656" s="24">
        <v>1</v>
      </c>
      <c r="E656" s="33"/>
      <c r="F656" s="26">
        <f t="shared" si="42"/>
        <v>0</v>
      </c>
    </row>
    <row r="657" spans="1:6" ht="51" hidden="1" outlineLevel="4" x14ac:dyDescent="0.25">
      <c r="A657" s="41" t="s">
        <v>852</v>
      </c>
      <c r="B657" s="42" t="s">
        <v>853</v>
      </c>
      <c r="C657" s="24" t="s">
        <v>11</v>
      </c>
      <c r="D657" s="24">
        <v>22</v>
      </c>
      <c r="E657" s="33"/>
      <c r="F657" s="26">
        <f t="shared" si="42"/>
        <v>0</v>
      </c>
    </row>
    <row r="658" spans="1:6" ht="51" hidden="1" outlineLevel="4" x14ac:dyDescent="0.25">
      <c r="A658" s="41" t="s">
        <v>852</v>
      </c>
      <c r="B658" s="42" t="s">
        <v>854</v>
      </c>
      <c r="C658" s="24" t="s">
        <v>31</v>
      </c>
      <c r="D658" s="24">
        <v>2</v>
      </c>
      <c r="E658" s="33"/>
      <c r="F658" s="26">
        <f t="shared" si="42"/>
        <v>0</v>
      </c>
    </row>
    <row r="659" spans="1:6" ht="38.25" hidden="1" outlineLevel="4" x14ac:dyDescent="0.25">
      <c r="A659" s="41" t="s">
        <v>855</v>
      </c>
      <c r="B659" s="42" t="s">
        <v>856</v>
      </c>
      <c r="C659" s="24" t="s">
        <v>850</v>
      </c>
      <c r="D659" s="24">
        <v>12</v>
      </c>
      <c r="E659" s="33"/>
      <c r="F659" s="26">
        <f t="shared" si="42"/>
        <v>0</v>
      </c>
    </row>
    <row r="660" spans="1:6" ht="51" hidden="1" outlineLevel="4" x14ac:dyDescent="0.25">
      <c r="A660" s="41" t="s">
        <v>855</v>
      </c>
      <c r="B660" s="42" t="s">
        <v>857</v>
      </c>
      <c r="C660" s="24" t="s">
        <v>850</v>
      </c>
      <c r="D660" s="24">
        <v>45</v>
      </c>
      <c r="E660" s="33"/>
      <c r="F660" s="26">
        <f t="shared" si="42"/>
        <v>0</v>
      </c>
    </row>
    <row r="661" spans="1:6" ht="51" hidden="1" outlineLevel="4" x14ac:dyDescent="0.25">
      <c r="A661" s="41" t="s">
        <v>855</v>
      </c>
      <c r="B661" s="42" t="s">
        <v>858</v>
      </c>
      <c r="C661" s="24" t="s">
        <v>850</v>
      </c>
      <c r="D661" s="24">
        <v>42</v>
      </c>
      <c r="E661" s="33"/>
      <c r="F661" s="26">
        <f t="shared" si="42"/>
        <v>0</v>
      </c>
    </row>
    <row r="662" spans="1:6" ht="38.25" hidden="1" outlineLevel="4" x14ac:dyDescent="0.25">
      <c r="A662" s="41" t="s">
        <v>859</v>
      </c>
      <c r="B662" s="42" t="s">
        <v>860</v>
      </c>
      <c r="C662" s="24" t="s">
        <v>11</v>
      </c>
      <c r="D662" s="24">
        <v>2</v>
      </c>
      <c r="E662" s="33"/>
      <c r="F662" s="26">
        <f t="shared" si="42"/>
        <v>0</v>
      </c>
    </row>
    <row r="663" spans="1:6" ht="63.75" hidden="1" outlineLevel="4" x14ac:dyDescent="0.25">
      <c r="A663" s="41" t="s">
        <v>861</v>
      </c>
      <c r="B663" s="42" t="s">
        <v>862</v>
      </c>
      <c r="C663" s="24" t="s">
        <v>850</v>
      </c>
      <c r="D663" s="24">
        <v>75</v>
      </c>
      <c r="E663" s="33"/>
      <c r="F663" s="26">
        <f t="shared" si="42"/>
        <v>0</v>
      </c>
    </row>
    <row r="664" spans="1:6" ht="25.5" hidden="1" outlineLevel="4" x14ac:dyDescent="0.25">
      <c r="A664" s="41" t="s">
        <v>863</v>
      </c>
      <c r="B664" s="42" t="s">
        <v>864</v>
      </c>
      <c r="C664" s="24" t="s">
        <v>11</v>
      </c>
      <c r="D664" s="24">
        <v>3</v>
      </c>
      <c r="E664" s="33"/>
      <c r="F664" s="26">
        <f t="shared" si="42"/>
        <v>0</v>
      </c>
    </row>
    <row r="665" spans="1:6" ht="63.75" hidden="1" outlineLevel="4" x14ac:dyDescent="0.25">
      <c r="A665" s="41" t="s">
        <v>865</v>
      </c>
      <c r="B665" s="42" t="s">
        <v>866</v>
      </c>
      <c r="C665" s="24" t="s">
        <v>850</v>
      </c>
      <c r="D665" s="24">
        <v>73.5</v>
      </c>
      <c r="E665" s="33"/>
      <c r="F665" s="26">
        <f t="shared" si="42"/>
        <v>0</v>
      </c>
    </row>
    <row r="666" spans="1:6" ht="38.25" hidden="1" outlineLevel="4" x14ac:dyDescent="0.25">
      <c r="A666" s="41" t="s">
        <v>865</v>
      </c>
      <c r="B666" s="42" t="s">
        <v>867</v>
      </c>
      <c r="C666" s="24" t="s">
        <v>11</v>
      </c>
      <c r="D666" s="24">
        <v>1</v>
      </c>
      <c r="E666" s="33"/>
      <c r="F666" s="26">
        <f t="shared" si="42"/>
        <v>0</v>
      </c>
    </row>
    <row r="667" spans="1:6" hidden="1" outlineLevel="4" x14ac:dyDescent="0.25">
      <c r="A667" s="31"/>
      <c r="B667" s="15"/>
      <c r="C667" s="32"/>
      <c r="D667" s="32"/>
      <c r="E667" s="33"/>
      <c r="F667" s="26"/>
    </row>
    <row r="668" spans="1:6" hidden="1" outlineLevel="2" x14ac:dyDescent="0.25">
      <c r="A668" s="31"/>
      <c r="B668" s="15"/>
      <c r="C668" s="32"/>
      <c r="D668" s="32"/>
      <c r="E668" s="33"/>
      <c r="F668" s="26"/>
    </row>
    <row r="669" spans="1:6" hidden="1" outlineLevel="2" collapsed="1" x14ac:dyDescent="0.25">
      <c r="A669" s="31"/>
      <c r="B669" s="14" t="s">
        <v>26</v>
      </c>
      <c r="C669" s="32"/>
      <c r="D669" s="32"/>
      <c r="E669" s="33"/>
      <c r="F669" s="25">
        <f>+F670</f>
        <v>0</v>
      </c>
    </row>
    <row r="670" spans="1:6" ht="25.5" hidden="1" outlineLevel="3" x14ac:dyDescent="0.25">
      <c r="A670" s="31" t="s">
        <v>468</v>
      </c>
      <c r="B670" s="15" t="s">
        <v>622</v>
      </c>
      <c r="C670" s="32" t="s">
        <v>11</v>
      </c>
      <c r="D670" s="32">
        <v>1</v>
      </c>
      <c r="E670" s="33"/>
      <c r="F670" s="26">
        <f>+D670*E670</f>
        <v>0</v>
      </c>
    </row>
    <row r="671" spans="1:6" hidden="1" outlineLevel="3" x14ac:dyDescent="0.25">
      <c r="A671" s="31"/>
      <c r="B671" s="15"/>
      <c r="C671" s="32"/>
      <c r="D671" s="32"/>
      <c r="E671" s="33"/>
      <c r="F671" s="26"/>
    </row>
    <row r="672" spans="1:6" hidden="1" outlineLevel="2" x14ac:dyDescent="0.25">
      <c r="A672" s="31"/>
      <c r="B672" s="15"/>
      <c r="C672" s="32"/>
      <c r="D672" s="32"/>
      <c r="E672" s="33"/>
      <c r="F672" s="26"/>
    </row>
    <row r="673" spans="1:6" hidden="1" outlineLevel="2" collapsed="1" x14ac:dyDescent="0.25">
      <c r="A673" s="31"/>
      <c r="B673" s="14" t="s">
        <v>836</v>
      </c>
      <c r="C673" s="32"/>
      <c r="D673" s="32"/>
      <c r="E673" s="33"/>
      <c r="F673" s="25">
        <f>+F674</f>
        <v>0</v>
      </c>
    </row>
    <row r="674" spans="1:6" hidden="1" outlineLevel="3" x14ac:dyDescent="0.25">
      <c r="A674" s="31" t="s">
        <v>837</v>
      </c>
      <c r="B674" s="15" t="s">
        <v>838</v>
      </c>
      <c r="C674" s="32" t="s">
        <v>11</v>
      </c>
      <c r="D674" s="32">
        <v>2</v>
      </c>
      <c r="E674" s="33"/>
      <c r="F674" s="26">
        <f>+D674*E674</f>
        <v>0</v>
      </c>
    </row>
    <row r="675" spans="1:6" hidden="1" outlineLevel="3" x14ac:dyDescent="0.25">
      <c r="A675" s="31"/>
      <c r="B675" s="15"/>
      <c r="C675" s="32"/>
      <c r="D675" s="32"/>
      <c r="E675" s="33"/>
      <c r="F675" s="26"/>
    </row>
    <row r="676" spans="1:6" hidden="1" outlineLevel="2" x14ac:dyDescent="0.25">
      <c r="A676" s="31"/>
      <c r="B676" s="15"/>
      <c r="C676" s="32"/>
      <c r="D676" s="32"/>
      <c r="E676" s="33"/>
      <c r="F676" s="26"/>
    </row>
    <row r="677" spans="1:6" hidden="1" outlineLevel="2" collapsed="1" x14ac:dyDescent="0.25">
      <c r="A677" s="31"/>
      <c r="B677" s="14" t="s">
        <v>28</v>
      </c>
      <c r="C677" s="32"/>
      <c r="D677" s="32"/>
      <c r="E677" s="33"/>
      <c r="F677" s="25">
        <f>+F678</f>
        <v>0</v>
      </c>
    </row>
    <row r="678" spans="1:6" ht="25.5" hidden="1" outlineLevel="3" x14ac:dyDescent="0.25">
      <c r="A678" s="31" t="s">
        <v>469</v>
      </c>
      <c r="B678" s="15" t="s">
        <v>623</v>
      </c>
      <c r="C678" s="32" t="s">
        <v>11</v>
      </c>
      <c r="D678" s="32">
        <v>4</v>
      </c>
      <c r="E678" s="33"/>
      <c r="F678" s="26">
        <f>+D678*E678</f>
        <v>0</v>
      </c>
    </row>
    <row r="679" spans="1:6" hidden="1" outlineLevel="3" x14ac:dyDescent="0.25">
      <c r="A679" s="31"/>
      <c r="B679" s="15"/>
      <c r="C679" s="32"/>
      <c r="D679" s="32"/>
      <c r="E679" s="33"/>
      <c r="F679" s="26"/>
    </row>
    <row r="680" spans="1:6" hidden="1" outlineLevel="2" x14ac:dyDescent="0.25">
      <c r="A680" s="31"/>
      <c r="B680" s="15"/>
      <c r="C680" s="32"/>
      <c r="D680" s="32"/>
      <c r="E680" s="33"/>
      <c r="F680" s="26"/>
    </row>
    <row r="681" spans="1:6" hidden="1" outlineLevel="2" collapsed="1" x14ac:dyDescent="0.25">
      <c r="A681" s="31"/>
      <c r="B681" s="14" t="s">
        <v>17</v>
      </c>
      <c r="C681" s="35"/>
      <c r="D681" s="35"/>
      <c r="E681" s="30"/>
      <c r="F681" s="25">
        <f>SUM(F682:F741)</f>
        <v>0</v>
      </c>
    </row>
    <row r="682" spans="1:6" ht="25.5" hidden="1" outlineLevel="3" x14ac:dyDescent="0.25">
      <c r="A682" s="31" t="s">
        <v>470</v>
      </c>
      <c r="B682" s="15" t="s">
        <v>241</v>
      </c>
      <c r="C682" s="32" t="s">
        <v>242</v>
      </c>
      <c r="D682" s="32">
        <v>1</v>
      </c>
      <c r="E682" s="33"/>
      <c r="F682" s="26">
        <f t="shared" ref="F682:F713" si="43">+D682*E682</f>
        <v>0</v>
      </c>
    </row>
    <row r="683" spans="1:6" hidden="1" outlineLevel="3" x14ac:dyDescent="0.25">
      <c r="A683" s="31" t="s">
        <v>476</v>
      </c>
      <c r="B683" s="15" t="s">
        <v>243</v>
      </c>
      <c r="C683" s="32" t="s">
        <v>242</v>
      </c>
      <c r="D683" s="32">
        <v>3</v>
      </c>
      <c r="E683" s="33"/>
      <c r="F683" s="26">
        <f t="shared" si="43"/>
        <v>0</v>
      </c>
    </row>
    <row r="684" spans="1:6" hidden="1" outlineLevel="3" x14ac:dyDescent="0.25">
      <c r="A684" s="31" t="s">
        <v>471</v>
      </c>
      <c r="B684" s="15" t="s">
        <v>244</v>
      </c>
      <c r="C684" s="32" t="s">
        <v>242</v>
      </c>
      <c r="D684" s="32">
        <v>3</v>
      </c>
      <c r="E684" s="33"/>
      <c r="F684" s="26">
        <f t="shared" si="43"/>
        <v>0</v>
      </c>
    </row>
    <row r="685" spans="1:6" hidden="1" outlineLevel="3" x14ac:dyDescent="0.25">
      <c r="A685" s="31" t="s">
        <v>472</v>
      </c>
      <c r="B685" s="15" t="s">
        <v>245</v>
      </c>
      <c r="C685" s="32" t="s">
        <v>242</v>
      </c>
      <c r="D685" s="32">
        <v>3</v>
      </c>
      <c r="E685" s="33"/>
      <c r="F685" s="26">
        <f t="shared" si="43"/>
        <v>0</v>
      </c>
    </row>
    <row r="686" spans="1:6" ht="25.5" hidden="1" outlineLevel="3" x14ac:dyDescent="0.25">
      <c r="A686" s="31" t="s">
        <v>475</v>
      </c>
      <c r="B686" s="15" t="s">
        <v>246</v>
      </c>
      <c r="C686" s="32" t="s">
        <v>247</v>
      </c>
      <c r="D686" s="32">
        <v>90</v>
      </c>
      <c r="E686" s="33"/>
      <c r="F686" s="26">
        <f t="shared" si="43"/>
        <v>0</v>
      </c>
    </row>
    <row r="687" spans="1:6" hidden="1" outlineLevel="3" x14ac:dyDescent="0.25">
      <c r="A687" s="31" t="s">
        <v>477</v>
      </c>
      <c r="B687" s="15" t="s">
        <v>248</v>
      </c>
      <c r="C687" s="32" t="s">
        <v>247</v>
      </c>
      <c r="D687" s="32">
        <v>21</v>
      </c>
      <c r="E687" s="33"/>
      <c r="F687" s="26">
        <f t="shared" si="43"/>
        <v>0</v>
      </c>
    </row>
    <row r="688" spans="1:6" ht="25.5" hidden="1" outlineLevel="3" x14ac:dyDescent="0.25">
      <c r="A688" s="31" t="s">
        <v>478</v>
      </c>
      <c r="B688" s="15" t="s">
        <v>249</v>
      </c>
      <c r="C688" s="32" t="s">
        <v>242</v>
      </c>
      <c r="D688" s="32">
        <v>1</v>
      </c>
      <c r="E688" s="33"/>
      <c r="F688" s="26">
        <f t="shared" si="43"/>
        <v>0</v>
      </c>
    </row>
    <row r="689" spans="1:6" hidden="1" outlineLevel="3" x14ac:dyDescent="0.25">
      <c r="A689" s="31" t="s">
        <v>473</v>
      </c>
      <c r="B689" s="15" t="s">
        <v>250</v>
      </c>
      <c r="C689" s="32" t="s">
        <v>242</v>
      </c>
      <c r="D689" s="32">
        <v>1</v>
      </c>
      <c r="E689" s="33"/>
      <c r="F689" s="26">
        <f t="shared" si="43"/>
        <v>0</v>
      </c>
    </row>
    <row r="690" spans="1:6" hidden="1" outlineLevel="3" x14ac:dyDescent="0.25">
      <c r="A690" s="31" t="s">
        <v>474</v>
      </c>
      <c r="B690" s="15" t="s">
        <v>251</v>
      </c>
      <c r="C690" s="32" t="s">
        <v>242</v>
      </c>
      <c r="D690" s="32">
        <v>3</v>
      </c>
      <c r="E690" s="33"/>
      <c r="F690" s="26">
        <f t="shared" si="43"/>
        <v>0</v>
      </c>
    </row>
    <row r="691" spans="1:6" hidden="1" outlineLevel="3" x14ac:dyDescent="0.25">
      <c r="A691" s="31" t="s">
        <v>479</v>
      </c>
      <c r="B691" s="15" t="s">
        <v>252</v>
      </c>
      <c r="C691" s="32" t="s">
        <v>242</v>
      </c>
      <c r="D691" s="32">
        <v>4</v>
      </c>
      <c r="E691" s="33"/>
      <c r="F691" s="26">
        <f t="shared" si="43"/>
        <v>0</v>
      </c>
    </row>
    <row r="692" spans="1:6" hidden="1" outlineLevel="3" x14ac:dyDescent="0.25">
      <c r="A692" s="31" t="s">
        <v>480</v>
      </c>
      <c r="B692" s="15" t="s">
        <v>253</v>
      </c>
      <c r="C692" s="32" t="s">
        <v>242</v>
      </c>
      <c r="D692" s="32">
        <v>4</v>
      </c>
      <c r="E692" s="33"/>
      <c r="F692" s="26">
        <f t="shared" si="43"/>
        <v>0</v>
      </c>
    </row>
    <row r="693" spans="1:6" hidden="1" outlineLevel="3" x14ac:dyDescent="0.25">
      <c r="A693" s="31" t="s">
        <v>481</v>
      </c>
      <c r="B693" s="15" t="s">
        <v>254</v>
      </c>
      <c r="C693" s="32" t="s">
        <v>242</v>
      </c>
      <c r="D693" s="32">
        <v>8</v>
      </c>
      <c r="E693" s="33"/>
      <c r="F693" s="26">
        <f t="shared" si="43"/>
        <v>0</v>
      </c>
    </row>
    <row r="694" spans="1:6" hidden="1" outlineLevel="3" x14ac:dyDescent="0.25">
      <c r="A694" s="31" t="s">
        <v>482</v>
      </c>
      <c r="B694" s="15" t="s">
        <v>255</v>
      </c>
      <c r="C694" s="32" t="s">
        <v>247</v>
      </c>
      <c r="D694" s="32">
        <v>12</v>
      </c>
      <c r="E694" s="33"/>
      <c r="F694" s="26">
        <f t="shared" si="43"/>
        <v>0</v>
      </c>
    </row>
    <row r="695" spans="1:6" hidden="1" outlineLevel="3" x14ac:dyDescent="0.25">
      <c r="A695" s="31" t="s">
        <v>483</v>
      </c>
      <c r="B695" s="15" t="s">
        <v>256</v>
      </c>
      <c r="C695" s="32" t="s">
        <v>247</v>
      </c>
      <c r="D695" s="32">
        <v>9</v>
      </c>
      <c r="E695" s="33"/>
      <c r="F695" s="26">
        <f t="shared" si="43"/>
        <v>0</v>
      </c>
    </row>
    <row r="696" spans="1:6" hidden="1" outlineLevel="3" x14ac:dyDescent="0.25">
      <c r="A696" s="31" t="s">
        <v>484</v>
      </c>
      <c r="B696" s="15" t="s">
        <v>257</v>
      </c>
      <c r="C696" s="32" t="s">
        <v>242</v>
      </c>
      <c r="D696" s="32">
        <v>3</v>
      </c>
      <c r="E696" s="33"/>
      <c r="F696" s="26">
        <f t="shared" si="43"/>
        <v>0</v>
      </c>
    </row>
    <row r="697" spans="1:6" hidden="1" outlineLevel="3" x14ac:dyDescent="0.25">
      <c r="A697" s="31" t="s">
        <v>485</v>
      </c>
      <c r="B697" s="15" t="s">
        <v>258</v>
      </c>
      <c r="C697" s="32" t="s">
        <v>242</v>
      </c>
      <c r="D697" s="32">
        <v>3</v>
      </c>
      <c r="E697" s="33"/>
      <c r="F697" s="26">
        <f t="shared" si="43"/>
        <v>0</v>
      </c>
    </row>
    <row r="698" spans="1:6" hidden="1" outlineLevel="3" x14ac:dyDescent="0.25">
      <c r="A698" s="31" t="s">
        <v>486</v>
      </c>
      <c r="B698" s="15" t="s">
        <v>259</v>
      </c>
      <c r="C698" s="32" t="s">
        <v>242</v>
      </c>
      <c r="D698" s="32">
        <v>3</v>
      </c>
      <c r="E698" s="33"/>
      <c r="F698" s="26">
        <f t="shared" si="43"/>
        <v>0</v>
      </c>
    </row>
    <row r="699" spans="1:6" hidden="1" outlineLevel="3" x14ac:dyDescent="0.25">
      <c r="A699" s="31" t="s">
        <v>487</v>
      </c>
      <c r="B699" s="15" t="s">
        <v>260</v>
      </c>
      <c r="C699" s="32" t="s">
        <v>242</v>
      </c>
      <c r="D699" s="32">
        <v>1</v>
      </c>
      <c r="E699" s="33"/>
      <c r="F699" s="26">
        <f t="shared" si="43"/>
        <v>0</v>
      </c>
    </row>
    <row r="700" spans="1:6" hidden="1" outlineLevel="3" x14ac:dyDescent="0.25">
      <c r="A700" s="31" t="s">
        <v>488</v>
      </c>
      <c r="B700" s="15" t="s">
        <v>261</v>
      </c>
      <c r="C700" s="32" t="s">
        <v>242</v>
      </c>
      <c r="D700" s="32">
        <v>4</v>
      </c>
      <c r="E700" s="33"/>
      <c r="F700" s="26">
        <f t="shared" si="43"/>
        <v>0</v>
      </c>
    </row>
    <row r="701" spans="1:6" hidden="1" outlineLevel="3" x14ac:dyDescent="0.25">
      <c r="A701" s="31" t="s">
        <v>489</v>
      </c>
      <c r="B701" s="15" t="s">
        <v>745</v>
      </c>
      <c r="C701" s="32" t="s">
        <v>242</v>
      </c>
      <c r="D701" s="32">
        <v>5</v>
      </c>
      <c r="E701" s="33"/>
      <c r="F701" s="26">
        <f t="shared" si="43"/>
        <v>0</v>
      </c>
    </row>
    <row r="702" spans="1:6" hidden="1" outlineLevel="3" x14ac:dyDescent="0.25">
      <c r="A702" s="31" t="s">
        <v>490</v>
      </c>
      <c r="B702" s="15" t="s">
        <v>746</v>
      </c>
      <c r="C702" s="32" t="s">
        <v>242</v>
      </c>
      <c r="D702" s="32">
        <v>5</v>
      </c>
      <c r="E702" s="33"/>
      <c r="F702" s="26">
        <f t="shared" si="43"/>
        <v>0</v>
      </c>
    </row>
    <row r="703" spans="1:6" hidden="1" outlineLevel="3" x14ac:dyDescent="0.25">
      <c r="A703" s="31" t="s">
        <v>491</v>
      </c>
      <c r="B703" s="15" t="s">
        <v>747</v>
      </c>
      <c r="C703" s="32" t="s">
        <v>242</v>
      </c>
      <c r="D703" s="32">
        <v>1</v>
      </c>
      <c r="E703" s="33"/>
      <c r="F703" s="26">
        <f t="shared" si="43"/>
        <v>0</v>
      </c>
    </row>
    <row r="704" spans="1:6" hidden="1" outlineLevel="3" x14ac:dyDescent="0.25">
      <c r="A704" s="31" t="s">
        <v>492</v>
      </c>
      <c r="B704" s="15" t="s">
        <v>262</v>
      </c>
      <c r="C704" s="32" t="s">
        <v>263</v>
      </c>
      <c r="D704" s="32">
        <v>1</v>
      </c>
      <c r="E704" s="33"/>
      <c r="F704" s="26">
        <f t="shared" si="43"/>
        <v>0</v>
      </c>
    </row>
    <row r="705" spans="1:6" hidden="1" outlineLevel="3" x14ac:dyDescent="0.25">
      <c r="A705" s="31" t="s">
        <v>493</v>
      </c>
      <c r="B705" s="15" t="s">
        <v>748</v>
      </c>
      <c r="C705" s="32" t="s">
        <v>242</v>
      </c>
      <c r="D705" s="32">
        <v>1</v>
      </c>
      <c r="E705" s="33"/>
      <c r="F705" s="26">
        <f t="shared" si="43"/>
        <v>0</v>
      </c>
    </row>
    <row r="706" spans="1:6" hidden="1" outlineLevel="3" x14ac:dyDescent="0.25">
      <c r="A706" s="31" t="s">
        <v>494</v>
      </c>
      <c r="B706" s="15" t="s">
        <v>749</v>
      </c>
      <c r="C706" s="32" t="s">
        <v>242</v>
      </c>
      <c r="D706" s="32">
        <v>1</v>
      </c>
      <c r="E706" s="33"/>
      <c r="F706" s="26">
        <f t="shared" si="43"/>
        <v>0</v>
      </c>
    </row>
    <row r="707" spans="1:6" hidden="1" outlineLevel="3" x14ac:dyDescent="0.25">
      <c r="A707" s="31" t="s">
        <v>495</v>
      </c>
      <c r="B707" s="15" t="s">
        <v>750</v>
      </c>
      <c r="C707" s="32" t="s">
        <v>242</v>
      </c>
      <c r="D707" s="32">
        <v>2</v>
      </c>
      <c r="E707" s="33"/>
      <c r="F707" s="26">
        <f t="shared" si="43"/>
        <v>0</v>
      </c>
    </row>
    <row r="708" spans="1:6" hidden="1" outlineLevel="3" x14ac:dyDescent="0.25">
      <c r="A708" s="31" t="s">
        <v>496</v>
      </c>
      <c r="B708" s="15" t="s">
        <v>264</v>
      </c>
      <c r="C708" s="32" t="s">
        <v>242</v>
      </c>
      <c r="D708" s="32">
        <v>2</v>
      </c>
      <c r="E708" s="33"/>
      <c r="F708" s="26">
        <f t="shared" si="43"/>
        <v>0</v>
      </c>
    </row>
    <row r="709" spans="1:6" hidden="1" outlineLevel="3" x14ac:dyDescent="0.25">
      <c r="A709" s="31" t="s">
        <v>497</v>
      </c>
      <c r="B709" s="15" t="s">
        <v>265</v>
      </c>
      <c r="C709" s="32" t="s">
        <v>242</v>
      </c>
      <c r="D709" s="32">
        <v>3</v>
      </c>
      <c r="E709" s="33"/>
      <c r="F709" s="26">
        <f t="shared" si="43"/>
        <v>0</v>
      </c>
    </row>
    <row r="710" spans="1:6" hidden="1" outlineLevel="3" x14ac:dyDescent="0.25">
      <c r="A710" s="31" t="s">
        <v>498</v>
      </c>
      <c r="B710" s="15" t="s">
        <v>266</v>
      </c>
      <c r="C710" s="32" t="s">
        <v>242</v>
      </c>
      <c r="D710" s="32">
        <v>3</v>
      </c>
      <c r="E710" s="33"/>
      <c r="F710" s="26">
        <f t="shared" si="43"/>
        <v>0</v>
      </c>
    </row>
    <row r="711" spans="1:6" hidden="1" outlineLevel="3" x14ac:dyDescent="0.25">
      <c r="A711" s="31" t="s">
        <v>499</v>
      </c>
      <c r="B711" s="15" t="s">
        <v>267</v>
      </c>
      <c r="C711" s="32" t="s">
        <v>242</v>
      </c>
      <c r="D711" s="32">
        <v>6</v>
      </c>
      <c r="E711" s="33"/>
      <c r="F711" s="26">
        <f t="shared" si="43"/>
        <v>0</v>
      </c>
    </row>
    <row r="712" spans="1:6" hidden="1" outlineLevel="3" x14ac:dyDescent="0.25">
      <c r="A712" s="31" t="s">
        <v>500</v>
      </c>
      <c r="B712" s="15" t="s">
        <v>751</v>
      </c>
      <c r="C712" s="32" t="s">
        <v>242</v>
      </c>
      <c r="D712" s="32">
        <v>6</v>
      </c>
      <c r="E712" s="33"/>
      <c r="F712" s="26">
        <f t="shared" si="43"/>
        <v>0</v>
      </c>
    </row>
    <row r="713" spans="1:6" hidden="1" outlineLevel="3" x14ac:dyDescent="0.25">
      <c r="A713" s="31" t="s">
        <v>501</v>
      </c>
      <c r="B713" s="15" t="s">
        <v>752</v>
      </c>
      <c r="C713" s="32" t="s">
        <v>242</v>
      </c>
      <c r="D713" s="32">
        <v>1</v>
      </c>
      <c r="E713" s="33"/>
      <c r="F713" s="26">
        <f t="shared" si="43"/>
        <v>0</v>
      </c>
    </row>
    <row r="714" spans="1:6" hidden="1" outlineLevel="3" x14ac:dyDescent="0.25">
      <c r="A714" s="31" t="s">
        <v>502</v>
      </c>
      <c r="B714" s="15" t="s">
        <v>753</v>
      </c>
      <c r="C714" s="32" t="s">
        <v>268</v>
      </c>
      <c r="D714" s="32">
        <v>2</v>
      </c>
      <c r="E714" s="33"/>
      <c r="F714" s="26">
        <f t="shared" ref="F714:F741" si="44">+D714*E714</f>
        <v>0</v>
      </c>
    </row>
    <row r="715" spans="1:6" hidden="1" outlineLevel="3" x14ac:dyDescent="0.25">
      <c r="A715" s="31" t="s">
        <v>503</v>
      </c>
      <c r="B715" s="15" t="s">
        <v>754</v>
      </c>
      <c r="C715" s="32" t="s">
        <v>268</v>
      </c>
      <c r="D715" s="32">
        <v>0.2</v>
      </c>
      <c r="E715" s="33"/>
      <c r="F715" s="26">
        <f t="shared" si="44"/>
        <v>0</v>
      </c>
    </row>
    <row r="716" spans="1:6" hidden="1" outlineLevel="3" x14ac:dyDescent="0.25">
      <c r="A716" s="31" t="s">
        <v>504</v>
      </c>
      <c r="B716" s="15" t="s">
        <v>755</v>
      </c>
      <c r="C716" s="32" t="s">
        <v>242</v>
      </c>
      <c r="D716" s="32">
        <v>2</v>
      </c>
      <c r="E716" s="33"/>
      <c r="F716" s="26">
        <f t="shared" si="44"/>
        <v>0</v>
      </c>
    </row>
    <row r="717" spans="1:6" hidden="1" outlineLevel="3" x14ac:dyDescent="0.25">
      <c r="A717" s="31" t="s">
        <v>505</v>
      </c>
      <c r="B717" s="15" t="s">
        <v>756</v>
      </c>
      <c r="C717" s="32" t="s">
        <v>242</v>
      </c>
      <c r="D717" s="32">
        <v>3</v>
      </c>
      <c r="E717" s="33"/>
      <c r="F717" s="26">
        <f t="shared" si="44"/>
        <v>0</v>
      </c>
    </row>
    <row r="718" spans="1:6" hidden="1" outlineLevel="3" x14ac:dyDescent="0.25">
      <c r="A718" s="31" t="s">
        <v>506</v>
      </c>
      <c r="B718" s="15" t="s">
        <v>757</v>
      </c>
      <c r="C718" s="32" t="s">
        <v>242</v>
      </c>
      <c r="D718" s="32">
        <v>2</v>
      </c>
      <c r="E718" s="33"/>
      <c r="F718" s="26">
        <f t="shared" si="44"/>
        <v>0</v>
      </c>
    </row>
    <row r="719" spans="1:6" hidden="1" outlineLevel="3" x14ac:dyDescent="0.25">
      <c r="A719" s="31" t="s">
        <v>507</v>
      </c>
      <c r="B719" s="15" t="s">
        <v>758</v>
      </c>
      <c r="C719" s="32" t="s">
        <v>247</v>
      </c>
      <c r="D719" s="32">
        <v>30</v>
      </c>
      <c r="E719" s="33"/>
      <c r="F719" s="26">
        <f t="shared" si="44"/>
        <v>0</v>
      </c>
    </row>
    <row r="720" spans="1:6" hidden="1" outlineLevel="3" x14ac:dyDescent="0.25">
      <c r="A720" s="31" t="s">
        <v>508</v>
      </c>
      <c r="B720" s="15" t="s">
        <v>759</v>
      </c>
      <c r="C720" s="32" t="s">
        <v>242</v>
      </c>
      <c r="D720" s="32">
        <v>2</v>
      </c>
      <c r="E720" s="33"/>
      <c r="F720" s="26">
        <f t="shared" si="44"/>
        <v>0</v>
      </c>
    </row>
    <row r="721" spans="1:6" hidden="1" outlineLevel="3" x14ac:dyDescent="0.25">
      <c r="A721" s="31" t="s">
        <v>509</v>
      </c>
      <c r="B721" s="15" t="s">
        <v>760</v>
      </c>
      <c r="C721" s="32" t="s">
        <v>242</v>
      </c>
      <c r="D721" s="32">
        <v>8</v>
      </c>
      <c r="E721" s="33"/>
      <c r="F721" s="26">
        <f t="shared" si="44"/>
        <v>0</v>
      </c>
    </row>
    <row r="722" spans="1:6" hidden="1" outlineLevel="3" x14ac:dyDescent="0.25">
      <c r="A722" s="31" t="s">
        <v>510</v>
      </c>
      <c r="B722" s="15" t="s">
        <v>761</v>
      </c>
      <c r="C722" s="32" t="s">
        <v>242</v>
      </c>
      <c r="D722" s="32">
        <v>2</v>
      </c>
      <c r="E722" s="33"/>
      <c r="F722" s="26">
        <f t="shared" si="44"/>
        <v>0</v>
      </c>
    </row>
    <row r="723" spans="1:6" hidden="1" outlineLevel="3" x14ac:dyDescent="0.25">
      <c r="A723" s="31" t="s">
        <v>511</v>
      </c>
      <c r="B723" s="15" t="s">
        <v>762</v>
      </c>
      <c r="C723" s="32" t="s">
        <v>242</v>
      </c>
      <c r="D723" s="32">
        <v>4</v>
      </c>
      <c r="E723" s="33"/>
      <c r="F723" s="26">
        <f t="shared" si="44"/>
        <v>0</v>
      </c>
    </row>
    <row r="724" spans="1:6" hidden="1" outlineLevel="3" x14ac:dyDescent="0.25">
      <c r="A724" s="31" t="s">
        <v>512</v>
      </c>
      <c r="B724" s="15" t="s">
        <v>763</v>
      </c>
      <c r="C724" s="32" t="s">
        <v>242</v>
      </c>
      <c r="D724" s="32">
        <v>2</v>
      </c>
      <c r="E724" s="33"/>
      <c r="F724" s="26">
        <f t="shared" si="44"/>
        <v>0</v>
      </c>
    </row>
    <row r="725" spans="1:6" hidden="1" outlineLevel="3" x14ac:dyDescent="0.25">
      <c r="A725" s="31" t="s">
        <v>513</v>
      </c>
      <c r="B725" s="15" t="s">
        <v>764</v>
      </c>
      <c r="C725" s="32" t="s">
        <v>242</v>
      </c>
      <c r="D725" s="32">
        <v>3</v>
      </c>
      <c r="E725" s="33"/>
      <c r="F725" s="26">
        <f t="shared" si="44"/>
        <v>0</v>
      </c>
    </row>
    <row r="726" spans="1:6" hidden="1" outlineLevel="3" x14ac:dyDescent="0.25">
      <c r="A726" s="31" t="s">
        <v>514</v>
      </c>
      <c r="B726" s="15" t="s">
        <v>765</v>
      </c>
      <c r="C726" s="32" t="s">
        <v>242</v>
      </c>
      <c r="D726" s="32">
        <v>2</v>
      </c>
      <c r="E726" s="33"/>
      <c r="F726" s="26">
        <f t="shared" si="44"/>
        <v>0</v>
      </c>
    </row>
    <row r="727" spans="1:6" hidden="1" outlineLevel="3" x14ac:dyDescent="0.25">
      <c r="A727" s="31" t="s">
        <v>515</v>
      </c>
      <c r="B727" s="15" t="s">
        <v>766</v>
      </c>
      <c r="C727" s="32" t="s">
        <v>242</v>
      </c>
      <c r="D727" s="32">
        <v>2</v>
      </c>
      <c r="E727" s="33"/>
      <c r="F727" s="26">
        <f t="shared" si="44"/>
        <v>0</v>
      </c>
    </row>
    <row r="728" spans="1:6" hidden="1" outlineLevel="3" x14ac:dyDescent="0.25">
      <c r="A728" s="31" t="s">
        <v>516</v>
      </c>
      <c r="B728" s="15" t="s">
        <v>269</v>
      </c>
      <c r="C728" s="32" t="s">
        <v>242</v>
      </c>
      <c r="D728" s="32">
        <v>0.2</v>
      </c>
      <c r="E728" s="33"/>
      <c r="F728" s="26">
        <f t="shared" si="44"/>
        <v>0</v>
      </c>
    </row>
    <row r="729" spans="1:6" hidden="1" outlineLevel="3" x14ac:dyDescent="0.25">
      <c r="A729" s="31" t="s">
        <v>517</v>
      </c>
      <c r="B729" s="15" t="s">
        <v>767</v>
      </c>
      <c r="C729" s="32" t="s">
        <v>242</v>
      </c>
      <c r="D729" s="32">
        <v>5</v>
      </c>
      <c r="E729" s="33"/>
      <c r="F729" s="26">
        <f t="shared" si="44"/>
        <v>0</v>
      </c>
    </row>
    <row r="730" spans="1:6" hidden="1" outlineLevel="3" x14ac:dyDescent="0.25">
      <c r="A730" s="31" t="s">
        <v>518</v>
      </c>
      <c r="B730" s="15" t="s">
        <v>768</v>
      </c>
      <c r="C730" s="32" t="s">
        <v>242</v>
      </c>
      <c r="D730" s="32">
        <v>3</v>
      </c>
      <c r="E730" s="33"/>
      <c r="F730" s="26">
        <f t="shared" si="44"/>
        <v>0</v>
      </c>
    </row>
    <row r="731" spans="1:6" hidden="1" outlineLevel="3" x14ac:dyDescent="0.25">
      <c r="A731" s="31" t="s">
        <v>519</v>
      </c>
      <c r="B731" s="15" t="s">
        <v>769</v>
      </c>
      <c r="C731" s="32" t="s">
        <v>242</v>
      </c>
      <c r="D731" s="32">
        <v>10</v>
      </c>
      <c r="E731" s="33"/>
      <c r="F731" s="26">
        <f t="shared" si="44"/>
        <v>0</v>
      </c>
    </row>
    <row r="732" spans="1:6" hidden="1" outlineLevel="3" x14ac:dyDescent="0.25">
      <c r="A732" s="31" t="s">
        <v>520</v>
      </c>
      <c r="B732" s="15" t="s">
        <v>770</v>
      </c>
      <c r="C732" s="32" t="s">
        <v>247</v>
      </c>
      <c r="D732" s="32">
        <v>75</v>
      </c>
      <c r="E732" s="33"/>
      <c r="F732" s="26">
        <f t="shared" si="44"/>
        <v>0</v>
      </c>
    </row>
    <row r="733" spans="1:6" hidden="1" outlineLevel="3" x14ac:dyDescent="0.25">
      <c r="A733" s="31" t="s">
        <v>521</v>
      </c>
      <c r="B733" s="15" t="s">
        <v>771</v>
      </c>
      <c r="C733" s="32" t="s">
        <v>263</v>
      </c>
      <c r="D733" s="32">
        <v>1</v>
      </c>
      <c r="E733" s="33"/>
      <c r="F733" s="26">
        <f t="shared" si="44"/>
        <v>0</v>
      </c>
    </row>
    <row r="734" spans="1:6" hidden="1" outlineLevel="3" x14ac:dyDescent="0.25">
      <c r="A734" s="31" t="s">
        <v>522</v>
      </c>
      <c r="B734" s="15" t="s">
        <v>270</v>
      </c>
      <c r="C734" s="32" t="s">
        <v>242</v>
      </c>
      <c r="D734" s="32">
        <v>1</v>
      </c>
      <c r="E734" s="33"/>
      <c r="F734" s="26">
        <f t="shared" si="44"/>
        <v>0</v>
      </c>
    </row>
    <row r="735" spans="1:6" ht="25.5" hidden="1" outlineLevel="3" x14ac:dyDescent="0.25">
      <c r="A735" s="31" t="s">
        <v>523</v>
      </c>
      <c r="B735" s="15" t="s">
        <v>271</v>
      </c>
      <c r="C735" s="32" t="s">
        <v>242</v>
      </c>
      <c r="D735" s="32">
        <v>1</v>
      </c>
      <c r="E735" s="33"/>
      <c r="F735" s="26">
        <f t="shared" si="44"/>
        <v>0</v>
      </c>
    </row>
    <row r="736" spans="1:6" ht="38.25" hidden="1" outlineLevel="3" x14ac:dyDescent="0.25">
      <c r="A736" s="31" t="s">
        <v>524</v>
      </c>
      <c r="B736" s="15" t="s">
        <v>772</v>
      </c>
      <c r="C736" s="32" t="s">
        <v>247</v>
      </c>
      <c r="D736" s="32">
        <v>12</v>
      </c>
      <c r="E736" s="33"/>
      <c r="F736" s="26">
        <f t="shared" si="44"/>
        <v>0</v>
      </c>
    </row>
    <row r="737" spans="1:6" hidden="1" outlineLevel="3" x14ac:dyDescent="0.25">
      <c r="A737" s="31" t="s">
        <v>525</v>
      </c>
      <c r="B737" s="15" t="s">
        <v>272</v>
      </c>
      <c r="C737" s="32" t="s">
        <v>263</v>
      </c>
      <c r="D737" s="32">
        <v>1</v>
      </c>
      <c r="E737" s="33"/>
      <c r="F737" s="26">
        <f t="shared" si="44"/>
        <v>0</v>
      </c>
    </row>
    <row r="738" spans="1:6" hidden="1" outlineLevel="3" x14ac:dyDescent="0.25">
      <c r="A738" s="31" t="s">
        <v>526</v>
      </c>
      <c r="B738" s="15" t="s">
        <v>273</v>
      </c>
      <c r="C738" s="32" t="s">
        <v>263</v>
      </c>
      <c r="D738" s="32">
        <v>1</v>
      </c>
      <c r="E738" s="33"/>
      <c r="F738" s="26">
        <f t="shared" si="44"/>
        <v>0</v>
      </c>
    </row>
    <row r="739" spans="1:6" hidden="1" outlineLevel="3" x14ac:dyDescent="0.25">
      <c r="A739" s="31" t="s">
        <v>527</v>
      </c>
      <c r="B739" s="15" t="s">
        <v>773</v>
      </c>
      <c r="C739" s="32" t="s">
        <v>242</v>
      </c>
      <c r="D739" s="32">
        <v>1</v>
      </c>
      <c r="E739" s="33"/>
      <c r="F739" s="26">
        <f t="shared" si="44"/>
        <v>0</v>
      </c>
    </row>
    <row r="740" spans="1:6" hidden="1" outlineLevel="3" x14ac:dyDescent="0.25">
      <c r="A740" s="31" t="s">
        <v>528</v>
      </c>
      <c r="B740" s="15" t="s">
        <v>361</v>
      </c>
      <c r="C740" s="32" t="s">
        <v>242</v>
      </c>
      <c r="D740" s="32">
        <v>1</v>
      </c>
      <c r="E740" s="33"/>
      <c r="F740" s="26">
        <f t="shared" si="44"/>
        <v>0</v>
      </c>
    </row>
    <row r="741" spans="1:6" hidden="1" outlineLevel="3" x14ac:dyDescent="0.25">
      <c r="A741" s="31" t="s">
        <v>529</v>
      </c>
      <c r="B741" s="15" t="s">
        <v>47</v>
      </c>
      <c r="C741" s="32" t="s">
        <v>242</v>
      </c>
      <c r="D741" s="32">
        <v>1</v>
      </c>
      <c r="E741" s="33"/>
      <c r="F741" s="26">
        <f t="shared" si="44"/>
        <v>0</v>
      </c>
    </row>
    <row r="742" spans="1:6" hidden="1" outlineLevel="3" x14ac:dyDescent="0.25">
      <c r="A742" s="31"/>
      <c r="B742" s="15"/>
      <c r="C742" s="32"/>
      <c r="D742" s="32"/>
      <c r="E742" s="33"/>
      <c r="F742" s="26"/>
    </row>
    <row r="743" spans="1:6" outlineLevel="1" x14ac:dyDescent="0.25">
      <c r="A743" s="31"/>
      <c r="B743" s="15"/>
      <c r="C743" s="32"/>
      <c r="D743" s="32"/>
      <c r="E743" s="33"/>
      <c r="F743" s="26"/>
    </row>
    <row r="744" spans="1:6" outlineLevel="1" collapsed="1" x14ac:dyDescent="0.25">
      <c r="A744" s="31"/>
      <c r="B744" s="14" t="s">
        <v>4</v>
      </c>
      <c r="C744" s="32"/>
      <c r="D744" s="32"/>
      <c r="E744" s="33"/>
      <c r="F744" s="25">
        <f>+F746+F761+F770+F779+F784+F811+F817+F853+F879+F895+F918+F922+F937+F952+F961</f>
        <v>0</v>
      </c>
    </row>
    <row r="745" spans="1:6" hidden="1" outlineLevel="2" x14ac:dyDescent="0.25">
      <c r="A745" s="31"/>
      <c r="B745" s="14"/>
      <c r="C745" s="32"/>
      <c r="D745" s="32"/>
      <c r="E745" s="33"/>
      <c r="F745" s="25"/>
    </row>
    <row r="746" spans="1:6" hidden="1" outlineLevel="2" collapsed="1" x14ac:dyDescent="0.25">
      <c r="A746" s="31"/>
      <c r="B746" s="14" t="s">
        <v>40</v>
      </c>
      <c r="C746" s="32"/>
      <c r="D746" s="32"/>
      <c r="E746" s="33"/>
      <c r="F746" s="25">
        <f>+F747+F753+F756</f>
        <v>0</v>
      </c>
    </row>
    <row r="747" spans="1:6" hidden="1" outlineLevel="3" collapsed="1" x14ac:dyDescent="0.25">
      <c r="A747" s="31"/>
      <c r="B747" s="14" t="s">
        <v>25</v>
      </c>
      <c r="C747" s="32"/>
      <c r="D747" s="32"/>
      <c r="E747" s="33"/>
      <c r="F747" s="25">
        <f>SUM(F748:F752)</f>
        <v>0</v>
      </c>
    </row>
    <row r="748" spans="1:6" ht="25.5" hidden="1" outlineLevel="4" x14ac:dyDescent="0.25">
      <c r="A748" s="31" t="s">
        <v>530</v>
      </c>
      <c r="B748" s="15" t="s">
        <v>606</v>
      </c>
      <c r="C748" s="32" t="s">
        <v>2</v>
      </c>
      <c r="D748" s="32">
        <v>676.2299999999999</v>
      </c>
      <c r="E748" s="33"/>
      <c r="F748" s="26">
        <f>+D748*E748</f>
        <v>0</v>
      </c>
    </row>
    <row r="749" spans="1:6" ht="25.5" hidden="1" outlineLevel="4" x14ac:dyDescent="0.25">
      <c r="A749" s="31" t="s">
        <v>602</v>
      </c>
      <c r="B749" s="15" t="s">
        <v>604</v>
      </c>
      <c r="C749" s="32" t="s">
        <v>1</v>
      </c>
      <c r="D749" s="32">
        <v>491.40999999999991</v>
      </c>
      <c r="E749" s="33"/>
      <c r="F749" s="26">
        <f>+D749*E749</f>
        <v>0</v>
      </c>
    </row>
    <row r="750" spans="1:6" ht="38.25" hidden="1" outlineLevel="4" x14ac:dyDescent="0.25">
      <c r="A750" s="31" t="s">
        <v>603</v>
      </c>
      <c r="B750" s="15" t="s">
        <v>608</v>
      </c>
      <c r="C750" s="32" t="s">
        <v>2</v>
      </c>
      <c r="D750" s="32">
        <v>985.7</v>
      </c>
      <c r="E750" s="33"/>
      <c r="F750" s="26">
        <f>+D750*E750</f>
        <v>0</v>
      </c>
    </row>
    <row r="751" spans="1:6" ht="25.5" hidden="1" outlineLevel="4" x14ac:dyDescent="0.25">
      <c r="A751" s="31" t="s">
        <v>605</v>
      </c>
      <c r="B751" s="15" t="s">
        <v>610</v>
      </c>
      <c r="C751" s="32" t="s">
        <v>1</v>
      </c>
      <c r="D751" s="32">
        <v>43.199999999999996</v>
      </c>
      <c r="E751" s="33"/>
      <c r="F751" s="26">
        <f>+D751*E751</f>
        <v>0</v>
      </c>
    </row>
    <row r="752" spans="1:6" ht="25.5" hidden="1" outlineLevel="4" x14ac:dyDescent="0.25">
      <c r="A752" s="31" t="s">
        <v>607</v>
      </c>
      <c r="B752" s="15" t="s">
        <v>609</v>
      </c>
      <c r="C752" s="32" t="s">
        <v>1</v>
      </c>
      <c r="D752" s="32">
        <v>36</v>
      </c>
      <c r="E752" s="33"/>
      <c r="F752" s="26">
        <f>+D752*E752</f>
        <v>0</v>
      </c>
    </row>
    <row r="753" spans="1:6" hidden="1" outlineLevel="3" collapsed="1" x14ac:dyDescent="0.25">
      <c r="A753" s="31"/>
      <c r="B753" s="14" t="s">
        <v>36</v>
      </c>
      <c r="C753" s="32"/>
      <c r="D753" s="32"/>
      <c r="E753" s="33"/>
      <c r="F753" s="25">
        <f>SUM(F754:F755)</f>
        <v>0</v>
      </c>
    </row>
    <row r="754" spans="1:6" ht="25.5" hidden="1" outlineLevel="4" x14ac:dyDescent="0.25">
      <c r="A754" s="31" t="s">
        <v>611</v>
      </c>
      <c r="B754" s="15" t="s">
        <v>613</v>
      </c>
      <c r="C754" s="32" t="s">
        <v>2</v>
      </c>
      <c r="D754" s="32">
        <v>16.170000000000002</v>
      </c>
      <c r="E754" s="33"/>
      <c r="F754" s="26">
        <f>+D754*E754</f>
        <v>0</v>
      </c>
    </row>
    <row r="755" spans="1:6" ht="25.5" hidden="1" outlineLevel="4" x14ac:dyDescent="0.25">
      <c r="A755" s="31" t="s">
        <v>612</v>
      </c>
      <c r="B755" s="15" t="s">
        <v>614</v>
      </c>
      <c r="C755" s="32" t="s">
        <v>2</v>
      </c>
      <c r="D755" s="32">
        <v>15.8</v>
      </c>
      <c r="E755" s="33"/>
      <c r="F755" s="26">
        <f>+D755*E755</f>
        <v>0</v>
      </c>
    </row>
    <row r="756" spans="1:6" hidden="1" outlineLevel="3" collapsed="1" x14ac:dyDescent="0.25">
      <c r="A756" s="31"/>
      <c r="B756" s="14" t="s">
        <v>13</v>
      </c>
      <c r="C756" s="32"/>
      <c r="D756" s="32"/>
      <c r="E756" s="33"/>
      <c r="F756" s="25">
        <f>SUM(F757:F758)</f>
        <v>0</v>
      </c>
    </row>
    <row r="757" spans="1:6" ht="38.25" hidden="1" outlineLevel="4" x14ac:dyDescent="0.25">
      <c r="A757" s="31" t="s">
        <v>603</v>
      </c>
      <c r="B757" s="15" t="s">
        <v>608</v>
      </c>
      <c r="C757" s="32" t="s">
        <v>2</v>
      </c>
      <c r="D757" s="32">
        <v>24.189999999999998</v>
      </c>
      <c r="E757" s="33"/>
      <c r="F757" s="26">
        <f>+D757*E757</f>
        <v>0</v>
      </c>
    </row>
    <row r="758" spans="1:6" ht="25.5" hidden="1" outlineLevel="4" x14ac:dyDescent="0.25">
      <c r="A758" s="31" t="s">
        <v>615</v>
      </c>
      <c r="B758" s="15" t="s">
        <v>616</v>
      </c>
      <c r="C758" s="32" t="s">
        <v>1</v>
      </c>
      <c r="D758" s="32">
        <v>19.600000000000001</v>
      </c>
      <c r="E758" s="33"/>
      <c r="F758" s="26">
        <f>+D758*E758</f>
        <v>0</v>
      </c>
    </row>
    <row r="759" spans="1:6" hidden="1" outlineLevel="4" x14ac:dyDescent="0.25">
      <c r="A759" s="31"/>
      <c r="B759" s="14"/>
      <c r="C759" s="32"/>
      <c r="D759" s="32"/>
      <c r="E759" s="33"/>
      <c r="F759" s="25"/>
    </row>
    <row r="760" spans="1:6" hidden="1" outlineLevel="2" x14ac:dyDescent="0.25">
      <c r="A760" s="31"/>
      <c r="B760" s="14"/>
      <c r="C760" s="32"/>
      <c r="D760" s="32"/>
      <c r="E760" s="33"/>
      <c r="F760" s="25"/>
    </row>
    <row r="761" spans="1:6" hidden="1" outlineLevel="2" collapsed="1" x14ac:dyDescent="0.25">
      <c r="A761" s="31"/>
      <c r="B761" s="14" t="s">
        <v>274</v>
      </c>
      <c r="C761" s="32"/>
      <c r="D761" s="32"/>
      <c r="E761" s="33"/>
      <c r="F761" s="25">
        <f>SUM(F763:F767)</f>
        <v>0</v>
      </c>
    </row>
    <row r="762" spans="1:6" hidden="1" outlineLevel="3" x14ac:dyDescent="0.25">
      <c r="A762" s="31"/>
      <c r="B762" s="14" t="s">
        <v>6</v>
      </c>
      <c r="C762" s="32"/>
      <c r="D762" s="32"/>
      <c r="E762" s="33"/>
      <c r="F762" s="25"/>
    </row>
    <row r="763" spans="1:6" ht="25.5" hidden="1" outlineLevel="3" x14ac:dyDescent="0.25">
      <c r="A763" s="31" t="s">
        <v>531</v>
      </c>
      <c r="B763" s="15" t="s">
        <v>293</v>
      </c>
      <c r="C763" s="32" t="s">
        <v>1</v>
      </c>
      <c r="D763" s="32">
        <v>5.0999999999999996</v>
      </c>
      <c r="E763" s="33"/>
      <c r="F763" s="26">
        <f>+D763*E763</f>
        <v>0</v>
      </c>
    </row>
    <row r="764" spans="1:6" ht="25.5" hidden="1" outlineLevel="3" x14ac:dyDescent="0.25">
      <c r="A764" s="31" t="s">
        <v>531</v>
      </c>
      <c r="B764" s="15" t="s">
        <v>294</v>
      </c>
      <c r="C764" s="32" t="s">
        <v>1</v>
      </c>
      <c r="D764" s="32">
        <v>3.23</v>
      </c>
      <c r="E764" s="33"/>
      <c r="F764" s="26">
        <f>+D764*E764</f>
        <v>0</v>
      </c>
    </row>
    <row r="765" spans="1:6" hidden="1" outlineLevel="3" x14ac:dyDescent="0.25">
      <c r="A765" s="31"/>
      <c r="B765" s="14" t="s">
        <v>7</v>
      </c>
      <c r="C765" s="32"/>
      <c r="D765" s="32"/>
      <c r="E765" s="33"/>
      <c r="F765" s="25"/>
    </row>
    <row r="766" spans="1:6" ht="25.5" hidden="1" outlineLevel="3" x14ac:dyDescent="0.25">
      <c r="A766" s="31" t="s">
        <v>531</v>
      </c>
      <c r="B766" s="15" t="s">
        <v>293</v>
      </c>
      <c r="C766" s="32" t="s">
        <v>1</v>
      </c>
      <c r="D766" s="32">
        <v>5.0999999999999996</v>
      </c>
      <c r="E766" s="33"/>
      <c r="F766" s="26">
        <f>+D766*E766</f>
        <v>0</v>
      </c>
    </row>
    <row r="767" spans="1:6" ht="25.5" hidden="1" outlineLevel="3" x14ac:dyDescent="0.25">
      <c r="A767" s="31" t="s">
        <v>531</v>
      </c>
      <c r="B767" s="15" t="s">
        <v>294</v>
      </c>
      <c r="C767" s="32" t="s">
        <v>1</v>
      </c>
      <c r="D767" s="32">
        <v>3.23</v>
      </c>
      <c r="E767" s="33"/>
      <c r="F767" s="26">
        <f>+D767*E767</f>
        <v>0</v>
      </c>
    </row>
    <row r="768" spans="1:6" hidden="1" outlineLevel="3" x14ac:dyDescent="0.25">
      <c r="A768" s="31"/>
      <c r="B768" s="14"/>
      <c r="C768" s="32"/>
      <c r="D768" s="32"/>
      <c r="E768" s="33"/>
      <c r="F768" s="25"/>
    </row>
    <row r="769" spans="1:6" hidden="1" outlineLevel="2" x14ac:dyDescent="0.25">
      <c r="A769" s="31"/>
      <c r="B769" s="14"/>
      <c r="C769" s="32"/>
      <c r="D769" s="32"/>
      <c r="E769" s="33"/>
      <c r="F769" s="25"/>
    </row>
    <row r="770" spans="1:6" hidden="1" outlineLevel="2" collapsed="1" x14ac:dyDescent="0.25">
      <c r="A770" s="31"/>
      <c r="B770" s="14" t="s">
        <v>275</v>
      </c>
      <c r="C770" s="32"/>
      <c r="D770" s="32"/>
      <c r="E770" s="33"/>
      <c r="F770" s="25">
        <f>SUM(F772:F777)</f>
        <v>0</v>
      </c>
    </row>
    <row r="771" spans="1:6" hidden="1" outlineLevel="3" x14ac:dyDescent="0.25">
      <c r="A771" s="31"/>
      <c r="B771" s="14" t="s">
        <v>6</v>
      </c>
      <c r="C771" s="32"/>
      <c r="D771" s="32"/>
      <c r="E771" s="33"/>
      <c r="F771" s="25"/>
    </row>
    <row r="772" spans="1:6" ht="25.5" hidden="1" outlineLevel="3" x14ac:dyDescent="0.25">
      <c r="A772" s="31" t="s">
        <v>532</v>
      </c>
      <c r="B772" s="15" t="s">
        <v>617</v>
      </c>
      <c r="C772" s="32" t="s">
        <v>11</v>
      </c>
      <c r="D772" s="32">
        <v>1</v>
      </c>
      <c r="E772" s="33"/>
      <c r="F772" s="26">
        <f>+D772*E772</f>
        <v>0</v>
      </c>
    </row>
    <row r="773" spans="1:6" ht="25.5" hidden="1" outlineLevel="3" x14ac:dyDescent="0.25">
      <c r="A773" s="31" t="s">
        <v>533</v>
      </c>
      <c r="B773" s="15" t="s">
        <v>618</v>
      </c>
      <c r="C773" s="32" t="s">
        <v>11</v>
      </c>
      <c r="D773" s="32">
        <v>1</v>
      </c>
      <c r="E773" s="33"/>
      <c r="F773" s="26">
        <f>+D773*E773</f>
        <v>0</v>
      </c>
    </row>
    <row r="774" spans="1:6" hidden="1" outlineLevel="3" x14ac:dyDescent="0.25">
      <c r="A774" s="31"/>
      <c r="B774" s="14" t="s">
        <v>7</v>
      </c>
      <c r="C774" s="32"/>
      <c r="D774" s="32"/>
      <c r="E774" s="33"/>
      <c r="F774" s="25"/>
    </row>
    <row r="775" spans="1:6" ht="25.5" hidden="1" outlineLevel="3" x14ac:dyDescent="0.25">
      <c r="A775" s="31" t="s">
        <v>532</v>
      </c>
      <c r="B775" s="15" t="s">
        <v>617</v>
      </c>
      <c r="C775" s="32" t="s">
        <v>11</v>
      </c>
      <c r="D775" s="32">
        <v>1</v>
      </c>
      <c r="E775" s="33"/>
      <c r="F775" s="26">
        <f>+D775*E775</f>
        <v>0</v>
      </c>
    </row>
    <row r="776" spans="1:6" ht="25.5" hidden="1" outlineLevel="3" x14ac:dyDescent="0.25">
      <c r="A776" s="31" t="s">
        <v>533</v>
      </c>
      <c r="B776" s="15" t="s">
        <v>618</v>
      </c>
      <c r="C776" s="32" t="s">
        <v>11</v>
      </c>
      <c r="D776" s="32">
        <v>1</v>
      </c>
      <c r="E776" s="33"/>
      <c r="F776" s="26">
        <f>+D776*E776</f>
        <v>0</v>
      </c>
    </row>
    <row r="777" spans="1:6" hidden="1" outlineLevel="3" x14ac:dyDescent="0.25">
      <c r="A777" s="31"/>
      <c r="B777" s="15"/>
      <c r="C777" s="32"/>
      <c r="D777" s="32"/>
      <c r="E777" s="33"/>
      <c r="F777" s="25"/>
    </row>
    <row r="778" spans="1:6" hidden="1" outlineLevel="2" x14ac:dyDescent="0.25">
      <c r="A778" s="31"/>
      <c r="B778" s="14"/>
      <c r="C778" s="32"/>
      <c r="D778" s="32"/>
      <c r="E778" s="33"/>
      <c r="F778" s="25"/>
    </row>
    <row r="779" spans="1:6" hidden="1" outlineLevel="2" collapsed="1" x14ac:dyDescent="0.25">
      <c r="A779" s="31"/>
      <c r="B779" s="14" t="s">
        <v>576</v>
      </c>
      <c r="C779" s="32"/>
      <c r="D779" s="32"/>
      <c r="E779" s="33"/>
      <c r="F779" s="25">
        <f>SUM(F780:F781)</f>
        <v>0</v>
      </c>
    </row>
    <row r="780" spans="1:6" ht="63.75" hidden="1" outlineLevel="3" x14ac:dyDescent="0.25">
      <c r="A780" s="31" t="s">
        <v>534</v>
      </c>
      <c r="B780" s="15" t="s">
        <v>575</v>
      </c>
      <c r="C780" s="32" t="s">
        <v>31</v>
      </c>
      <c r="D780" s="32">
        <v>2</v>
      </c>
      <c r="E780" s="33"/>
      <c r="F780" s="26">
        <f>+D780*E780</f>
        <v>0</v>
      </c>
    </row>
    <row r="781" spans="1:6" ht="51" hidden="1" outlineLevel="3" x14ac:dyDescent="0.25">
      <c r="A781" s="31" t="s">
        <v>535</v>
      </c>
      <c r="B781" s="15" t="s">
        <v>574</v>
      </c>
      <c r="C781" s="32" t="s">
        <v>31</v>
      </c>
      <c r="D781" s="32">
        <v>2</v>
      </c>
      <c r="E781" s="33"/>
      <c r="F781" s="26">
        <f>+D781*E781</f>
        <v>0</v>
      </c>
    </row>
    <row r="782" spans="1:6" hidden="1" outlineLevel="3" x14ac:dyDescent="0.25">
      <c r="A782" s="31"/>
      <c r="B782" s="14"/>
      <c r="C782" s="32"/>
      <c r="D782" s="32"/>
      <c r="E782" s="33"/>
      <c r="F782" s="25"/>
    </row>
    <row r="783" spans="1:6" hidden="1" outlineLevel="2" x14ac:dyDescent="0.25">
      <c r="A783" s="31"/>
      <c r="B783" s="14"/>
      <c r="C783" s="32"/>
      <c r="D783" s="32"/>
      <c r="E783" s="33"/>
      <c r="F783" s="25"/>
    </row>
    <row r="784" spans="1:6" hidden="1" outlineLevel="2" collapsed="1" x14ac:dyDescent="0.25">
      <c r="A784" s="31"/>
      <c r="B784" s="14" t="s">
        <v>390</v>
      </c>
      <c r="C784" s="32"/>
      <c r="D784" s="32"/>
      <c r="E784" s="33"/>
      <c r="F784" s="25">
        <f>SUM(F786:F809)</f>
        <v>0</v>
      </c>
    </row>
    <row r="785" spans="1:6" hidden="1" outlineLevel="3" x14ac:dyDescent="0.25">
      <c r="A785" s="31"/>
      <c r="B785" s="14" t="s">
        <v>621</v>
      </c>
      <c r="C785" s="32"/>
      <c r="D785" s="32"/>
      <c r="E785" s="33"/>
      <c r="F785" s="25"/>
    </row>
    <row r="786" spans="1:6" ht="25.5" hidden="1" outlineLevel="3" x14ac:dyDescent="0.25">
      <c r="A786" s="31" t="s">
        <v>536</v>
      </c>
      <c r="B786" s="15" t="s">
        <v>362</v>
      </c>
      <c r="C786" s="32" t="s">
        <v>11</v>
      </c>
      <c r="D786" s="32">
        <v>16</v>
      </c>
      <c r="E786" s="33"/>
      <c r="F786" s="26">
        <f t="shared" ref="F786:F802" si="45">+D786*E786</f>
        <v>0</v>
      </c>
    </row>
    <row r="787" spans="1:6" ht="25.5" hidden="1" outlineLevel="3" x14ac:dyDescent="0.25">
      <c r="A787" s="31" t="s">
        <v>537</v>
      </c>
      <c r="B787" s="15" t="s">
        <v>363</v>
      </c>
      <c r="C787" s="32" t="s">
        <v>11</v>
      </c>
      <c r="D787" s="32">
        <v>16</v>
      </c>
      <c r="E787" s="33"/>
      <c r="F787" s="26">
        <f t="shared" si="45"/>
        <v>0</v>
      </c>
    </row>
    <row r="788" spans="1:6" ht="25.5" hidden="1" outlineLevel="3" x14ac:dyDescent="0.25">
      <c r="A788" s="31" t="s">
        <v>538</v>
      </c>
      <c r="B788" s="15" t="s">
        <v>364</v>
      </c>
      <c r="C788" s="32" t="s">
        <v>11</v>
      </c>
      <c r="D788" s="32">
        <v>16</v>
      </c>
      <c r="E788" s="33"/>
      <c r="F788" s="26">
        <f t="shared" si="45"/>
        <v>0</v>
      </c>
    </row>
    <row r="789" spans="1:6" ht="25.5" hidden="1" outlineLevel="3" x14ac:dyDescent="0.25">
      <c r="A789" s="31" t="s">
        <v>539</v>
      </c>
      <c r="B789" s="15" t="s">
        <v>365</v>
      </c>
      <c r="C789" s="32" t="s">
        <v>11</v>
      </c>
      <c r="D789" s="32">
        <v>16</v>
      </c>
      <c r="E789" s="33"/>
      <c r="F789" s="26">
        <f t="shared" si="45"/>
        <v>0</v>
      </c>
    </row>
    <row r="790" spans="1:6" ht="25.5" hidden="1" outlineLevel="3" x14ac:dyDescent="0.25">
      <c r="A790" s="31" t="s">
        <v>540</v>
      </c>
      <c r="B790" s="15" t="s">
        <v>366</v>
      </c>
      <c r="C790" s="32" t="s">
        <v>11</v>
      </c>
      <c r="D790" s="32">
        <v>16</v>
      </c>
      <c r="E790" s="33"/>
      <c r="F790" s="26">
        <f t="shared" si="45"/>
        <v>0</v>
      </c>
    </row>
    <row r="791" spans="1:6" ht="25.5" hidden="1" outlineLevel="3" x14ac:dyDescent="0.25">
      <c r="A791" s="31" t="s">
        <v>541</v>
      </c>
      <c r="B791" s="15" t="s">
        <v>367</v>
      </c>
      <c r="C791" s="32" t="s">
        <v>11</v>
      </c>
      <c r="D791" s="32">
        <v>16</v>
      </c>
      <c r="E791" s="33"/>
      <c r="F791" s="26">
        <f t="shared" si="45"/>
        <v>0</v>
      </c>
    </row>
    <row r="792" spans="1:6" ht="25.5" hidden="1" outlineLevel="3" x14ac:dyDescent="0.25">
      <c r="A792" s="31" t="s">
        <v>542</v>
      </c>
      <c r="B792" s="15" t="s">
        <v>368</v>
      </c>
      <c r="C792" s="32" t="s">
        <v>11</v>
      </c>
      <c r="D792" s="32">
        <v>16</v>
      </c>
      <c r="E792" s="33"/>
      <c r="F792" s="26">
        <f t="shared" si="45"/>
        <v>0</v>
      </c>
    </row>
    <row r="793" spans="1:6" ht="25.5" hidden="1" outlineLevel="3" x14ac:dyDescent="0.25">
      <c r="A793" s="31" t="s">
        <v>543</v>
      </c>
      <c r="B793" s="15" t="s">
        <v>369</v>
      </c>
      <c r="C793" s="32" t="s">
        <v>11</v>
      </c>
      <c r="D793" s="32">
        <v>14</v>
      </c>
      <c r="E793" s="33"/>
      <c r="F793" s="26">
        <f t="shared" si="45"/>
        <v>0</v>
      </c>
    </row>
    <row r="794" spans="1:6" ht="25.5" hidden="1" outlineLevel="3" x14ac:dyDescent="0.25">
      <c r="A794" s="31" t="s">
        <v>544</v>
      </c>
      <c r="B794" s="15" t="s">
        <v>370</v>
      </c>
      <c r="C794" s="32" t="s">
        <v>11</v>
      </c>
      <c r="D794" s="32">
        <v>14</v>
      </c>
      <c r="E794" s="33"/>
      <c r="F794" s="26">
        <f t="shared" si="45"/>
        <v>0</v>
      </c>
    </row>
    <row r="795" spans="1:6" ht="25.5" hidden="1" outlineLevel="3" x14ac:dyDescent="0.25">
      <c r="A795" s="31" t="s">
        <v>545</v>
      </c>
      <c r="B795" s="15" t="s">
        <v>371</v>
      </c>
      <c r="C795" s="32" t="s">
        <v>11</v>
      </c>
      <c r="D795" s="32">
        <v>14</v>
      </c>
      <c r="E795" s="33"/>
      <c r="F795" s="26">
        <f t="shared" si="45"/>
        <v>0</v>
      </c>
    </row>
    <row r="796" spans="1:6" ht="25.5" hidden="1" outlineLevel="3" x14ac:dyDescent="0.25">
      <c r="A796" s="31" t="s">
        <v>546</v>
      </c>
      <c r="B796" s="15" t="s">
        <v>372</v>
      </c>
      <c r="C796" s="32" t="s">
        <v>11</v>
      </c>
      <c r="D796" s="32">
        <v>14</v>
      </c>
      <c r="E796" s="33"/>
      <c r="F796" s="26">
        <f t="shared" si="45"/>
        <v>0</v>
      </c>
    </row>
    <row r="797" spans="1:6" ht="25.5" hidden="1" outlineLevel="3" x14ac:dyDescent="0.25">
      <c r="A797" s="31" t="s">
        <v>547</v>
      </c>
      <c r="B797" s="15" t="s">
        <v>373</v>
      </c>
      <c r="C797" s="32" t="s">
        <v>11</v>
      </c>
      <c r="D797" s="32">
        <v>28</v>
      </c>
      <c r="E797" s="33"/>
      <c r="F797" s="26">
        <f t="shared" si="45"/>
        <v>0</v>
      </c>
    </row>
    <row r="798" spans="1:6" ht="25.5" hidden="1" outlineLevel="3" x14ac:dyDescent="0.25">
      <c r="A798" s="31" t="s">
        <v>548</v>
      </c>
      <c r="B798" s="15" t="s">
        <v>374</v>
      </c>
      <c r="C798" s="32" t="s">
        <v>11</v>
      </c>
      <c r="D798" s="32">
        <v>28</v>
      </c>
      <c r="E798" s="33"/>
      <c r="F798" s="26">
        <f t="shared" si="45"/>
        <v>0</v>
      </c>
    </row>
    <row r="799" spans="1:6" ht="25.5" hidden="1" outlineLevel="3" x14ac:dyDescent="0.25">
      <c r="A799" s="31" t="s">
        <v>549</v>
      </c>
      <c r="B799" s="15" t="s">
        <v>375</v>
      </c>
      <c r="C799" s="32" t="s">
        <v>11</v>
      </c>
      <c r="D799" s="32">
        <v>6</v>
      </c>
      <c r="E799" s="33"/>
      <c r="F799" s="26">
        <f t="shared" si="45"/>
        <v>0</v>
      </c>
    </row>
    <row r="800" spans="1:6" ht="25.5" hidden="1" outlineLevel="3" x14ac:dyDescent="0.25">
      <c r="A800" s="31" t="s">
        <v>550</v>
      </c>
      <c r="B800" s="15" t="s">
        <v>376</v>
      </c>
      <c r="C800" s="32" t="s">
        <v>11</v>
      </c>
      <c r="D800" s="32">
        <v>6</v>
      </c>
      <c r="E800" s="33"/>
      <c r="F800" s="26">
        <f t="shared" si="45"/>
        <v>0</v>
      </c>
    </row>
    <row r="801" spans="1:7" ht="25.5" hidden="1" outlineLevel="3" x14ac:dyDescent="0.25">
      <c r="A801" s="31" t="s">
        <v>551</v>
      </c>
      <c r="B801" s="15" t="s">
        <v>377</v>
      </c>
      <c r="C801" s="32" t="s">
        <v>11</v>
      </c>
      <c r="D801" s="32">
        <v>4</v>
      </c>
      <c r="E801" s="33"/>
      <c r="F801" s="26">
        <f t="shared" si="45"/>
        <v>0</v>
      </c>
    </row>
    <row r="802" spans="1:7" ht="25.5" hidden="1" outlineLevel="3" x14ac:dyDescent="0.25">
      <c r="A802" s="31" t="s">
        <v>552</v>
      </c>
      <c r="B802" s="15" t="s">
        <v>378</v>
      </c>
      <c r="C802" s="32" t="s">
        <v>11</v>
      </c>
      <c r="D802" s="32">
        <v>10</v>
      </c>
      <c r="E802" s="33"/>
      <c r="F802" s="26">
        <f t="shared" si="45"/>
        <v>0</v>
      </c>
    </row>
    <row r="803" spans="1:7" hidden="1" outlineLevel="3" x14ac:dyDescent="0.25">
      <c r="A803" s="31"/>
      <c r="B803" s="14" t="s">
        <v>36</v>
      </c>
      <c r="C803" s="32"/>
      <c r="D803" s="32"/>
      <c r="E803" s="33"/>
      <c r="F803" s="26"/>
    </row>
    <row r="804" spans="1:7" ht="25.5" hidden="1" outlineLevel="3" x14ac:dyDescent="0.25">
      <c r="A804" s="31" t="s">
        <v>619</v>
      </c>
      <c r="B804" s="15" t="s">
        <v>620</v>
      </c>
      <c r="C804" s="32" t="s">
        <v>11</v>
      </c>
      <c r="D804" s="32">
        <v>1</v>
      </c>
      <c r="E804" s="33"/>
      <c r="F804" s="26">
        <f>+D804*E804</f>
        <v>0</v>
      </c>
    </row>
    <row r="805" spans="1:7" ht="25.5" hidden="1" outlineLevel="3" x14ac:dyDescent="0.25">
      <c r="A805" s="31" t="s">
        <v>839</v>
      </c>
      <c r="B805" s="15" t="s">
        <v>840</v>
      </c>
      <c r="C805" s="32" t="s">
        <v>11</v>
      </c>
      <c r="D805" s="32">
        <v>1</v>
      </c>
      <c r="E805" s="33"/>
      <c r="F805" s="26">
        <f t="shared" ref="F805:F808" si="46">+D805*E805</f>
        <v>0</v>
      </c>
      <c r="G805" s="44"/>
    </row>
    <row r="806" spans="1:7" ht="25.5" hidden="1" outlineLevel="3" x14ac:dyDescent="0.25">
      <c r="A806" s="31" t="s">
        <v>841</v>
      </c>
      <c r="B806" s="15" t="s">
        <v>842</v>
      </c>
      <c r="C806" s="32" t="s">
        <v>11</v>
      </c>
      <c r="D806" s="32">
        <v>1</v>
      </c>
      <c r="E806" s="33"/>
      <c r="F806" s="26">
        <f t="shared" si="46"/>
        <v>0</v>
      </c>
      <c r="G806" s="44"/>
    </row>
    <row r="807" spans="1:7" ht="25.5" hidden="1" outlineLevel="3" x14ac:dyDescent="0.25">
      <c r="A807" s="31" t="s">
        <v>843</v>
      </c>
      <c r="B807" s="15" t="s">
        <v>785</v>
      </c>
      <c r="C807" s="32" t="s">
        <v>359</v>
      </c>
      <c r="D807" s="32">
        <v>2</v>
      </c>
      <c r="E807" s="33"/>
      <c r="F807" s="26">
        <f t="shared" si="46"/>
        <v>0</v>
      </c>
      <c r="G807" s="44"/>
    </row>
    <row r="808" spans="1:7" ht="25.5" hidden="1" outlineLevel="3" x14ac:dyDescent="0.25">
      <c r="A808" s="31" t="s">
        <v>844</v>
      </c>
      <c r="B808" s="15" t="s">
        <v>845</v>
      </c>
      <c r="C808" s="32" t="s">
        <v>359</v>
      </c>
      <c r="D808" s="32">
        <v>1</v>
      </c>
      <c r="E808" s="33"/>
      <c r="F808" s="26">
        <f t="shared" si="46"/>
        <v>0</v>
      </c>
      <c r="G808" s="44"/>
    </row>
    <row r="809" spans="1:7" hidden="1" outlineLevel="3" x14ac:dyDescent="0.25">
      <c r="A809" s="31"/>
      <c r="B809" s="14"/>
      <c r="C809" s="32"/>
      <c r="D809" s="32"/>
      <c r="E809" s="33"/>
      <c r="F809" s="25"/>
    </row>
    <row r="810" spans="1:7" hidden="1" outlineLevel="2" x14ac:dyDescent="0.25">
      <c r="A810" s="31"/>
      <c r="B810" s="14"/>
      <c r="C810" s="32"/>
      <c r="D810" s="32"/>
      <c r="E810" s="33"/>
      <c r="F810" s="25"/>
    </row>
    <row r="811" spans="1:7" hidden="1" outlineLevel="2" collapsed="1" x14ac:dyDescent="0.25">
      <c r="A811" s="31"/>
      <c r="B811" s="14" t="s">
        <v>389</v>
      </c>
      <c r="C811" s="32"/>
      <c r="D811" s="32"/>
      <c r="E811" s="33"/>
      <c r="F811" s="25">
        <f>SUM(F812:F814)</f>
        <v>0</v>
      </c>
    </row>
    <row r="812" spans="1:7" ht="38.25" hidden="1" outlineLevel="3" x14ac:dyDescent="0.25">
      <c r="A812" s="31" t="s">
        <v>553</v>
      </c>
      <c r="B812" s="15" t="s">
        <v>276</v>
      </c>
      <c r="C812" s="32" t="s">
        <v>1</v>
      </c>
      <c r="D812" s="32">
        <v>51.02</v>
      </c>
      <c r="E812" s="33"/>
      <c r="F812" s="26">
        <f>+D812*E812</f>
        <v>0</v>
      </c>
    </row>
    <row r="813" spans="1:7" ht="38.25" hidden="1" outlineLevel="3" x14ac:dyDescent="0.25">
      <c r="A813" s="31" t="s">
        <v>554</v>
      </c>
      <c r="B813" s="15" t="s">
        <v>277</v>
      </c>
      <c r="C813" s="32" t="s">
        <v>2</v>
      </c>
      <c r="D813" s="32">
        <v>74.040000000000006</v>
      </c>
      <c r="E813" s="33"/>
      <c r="F813" s="26">
        <f>+D813*E813</f>
        <v>0</v>
      </c>
    </row>
    <row r="814" spans="1:7" ht="25.5" hidden="1" outlineLevel="3" x14ac:dyDescent="0.25">
      <c r="A814" s="31" t="s">
        <v>555</v>
      </c>
      <c r="B814" s="15" t="s">
        <v>278</v>
      </c>
      <c r="C814" s="32" t="s">
        <v>2</v>
      </c>
      <c r="D814" s="32">
        <v>74.040000000000006</v>
      </c>
      <c r="E814" s="33"/>
      <c r="F814" s="26">
        <f>+D814*E814</f>
        <v>0</v>
      </c>
    </row>
    <row r="815" spans="1:7" hidden="1" outlineLevel="3" x14ac:dyDescent="0.25">
      <c r="A815" s="31"/>
      <c r="B815" s="14"/>
      <c r="C815" s="32"/>
      <c r="D815" s="32"/>
      <c r="E815" s="33"/>
      <c r="F815" s="25"/>
    </row>
    <row r="816" spans="1:7" hidden="1" outlineLevel="2" x14ac:dyDescent="0.25">
      <c r="A816" s="31"/>
      <c r="B816" s="14"/>
      <c r="C816" s="32"/>
      <c r="D816" s="32"/>
      <c r="E816" s="33"/>
      <c r="F816" s="25"/>
    </row>
    <row r="817" spans="1:8" hidden="1" outlineLevel="2" collapsed="1" x14ac:dyDescent="0.25">
      <c r="A817" s="31"/>
      <c r="B817" s="14" t="s">
        <v>21</v>
      </c>
      <c r="C817" s="32"/>
      <c r="D817" s="32"/>
      <c r="E817" s="33"/>
      <c r="F817" s="25">
        <f>+F818+F821+F824+F827+F830+F833+F836+F839+F842+F845+F848</f>
        <v>0</v>
      </c>
    </row>
    <row r="818" spans="1:8" hidden="1" outlineLevel="3" collapsed="1" x14ac:dyDescent="0.25">
      <c r="A818" s="31"/>
      <c r="B818" s="14" t="s">
        <v>624</v>
      </c>
      <c r="C818" s="32"/>
      <c r="D818" s="32"/>
      <c r="E818" s="33"/>
      <c r="F818" s="25">
        <f>SUM(F819:F820)</f>
        <v>0</v>
      </c>
    </row>
    <row r="819" spans="1:8" ht="25.5" hidden="1" outlineLevel="4" x14ac:dyDescent="0.25">
      <c r="A819" s="31" t="s">
        <v>556</v>
      </c>
      <c r="B819" s="15" t="s">
        <v>279</v>
      </c>
      <c r="C819" s="32" t="s">
        <v>2</v>
      </c>
      <c r="D819" s="32">
        <v>3136.97</v>
      </c>
      <c r="E819" s="33"/>
      <c r="F819" s="26">
        <f>+D819*E819</f>
        <v>0</v>
      </c>
      <c r="H819" s="20"/>
    </row>
    <row r="820" spans="1:8" ht="25.5" hidden="1" outlineLevel="4" x14ac:dyDescent="0.25">
      <c r="A820" s="31" t="s">
        <v>557</v>
      </c>
      <c r="B820" s="15" t="s">
        <v>280</v>
      </c>
      <c r="C820" s="32" t="s">
        <v>1</v>
      </c>
      <c r="D820" s="32">
        <v>495.98</v>
      </c>
      <c r="E820" s="33"/>
      <c r="F820" s="26">
        <f>+D820*E820</f>
        <v>0</v>
      </c>
      <c r="H820" s="20"/>
    </row>
    <row r="821" spans="1:8" hidden="1" outlineLevel="3" collapsed="1" x14ac:dyDescent="0.25">
      <c r="A821" s="31"/>
      <c r="B821" s="14" t="s">
        <v>625</v>
      </c>
      <c r="C821" s="32"/>
      <c r="D821" s="32"/>
      <c r="E821" s="33"/>
      <c r="F821" s="25">
        <f>SUM(F822:F823)</f>
        <v>0</v>
      </c>
      <c r="H821" s="20"/>
    </row>
    <row r="822" spans="1:8" ht="25.5" hidden="1" outlineLevel="4" x14ac:dyDescent="0.25">
      <c r="A822" s="31" t="s">
        <v>558</v>
      </c>
      <c r="B822" s="15" t="s">
        <v>627</v>
      </c>
      <c r="C822" s="32" t="s">
        <v>2</v>
      </c>
      <c r="D822" s="32">
        <v>2110.73</v>
      </c>
      <c r="E822" s="33"/>
      <c r="F822" s="26">
        <f>+D822*E822</f>
        <v>0</v>
      </c>
      <c r="H822" s="20"/>
    </row>
    <row r="823" spans="1:8" ht="25.5" hidden="1" outlineLevel="4" x14ac:dyDescent="0.25">
      <c r="A823" s="31" t="s">
        <v>559</v>
      </c>
      <c r="B823" s="15" t="s">
        <v>282</v>
      </c>
      <c r="C823" s="32" t="s">
        <v>1</v>
      </c>
      <c r="D823" s="32">
        <v>495.48</v>
      </c>
      <c r="E823" s="33"/>
      <c r="F823" s="26">
        <f>+D823*E823</f>
        <v>0</v>
      </c>
      <c r="H823" s="20"/>
    </row>
    <row r="824" spans="1:8" hidden="1" outlineLevel="3" collapsed="1" x14ac:dyDescent="0.25">
      <c r="A824" s="31"/>
      <c r="B824" s="14" t="s">
        <v>674</v>
      </c>
      <c r="C824" s="32"/>
      <c r="D824" s="32"/>
      <c r="E824" s="33"/>
      <c r="F824" s="25">
        <f>SUM(F825:F826)</f>
        <v>0</v>
      </c>
      <c r="H824" s="20"/>
    </row>
    <row r="825" spans="1:8" ht="25.5" hidden="1" outlineLevel="4" x14ac:dyDescent="0.25">
      <c r="A825" s="31" t="s">
        <v>556</v>
      </c>
      <c r="B825" s="15" t="s">
        <v>279</v>
      </c>
      <c r="C825" s="32" t="s">
        <v>2</v>
      </c>
      <c r="D825" s="32">
        <v>94.342999999999989</v>
      </c>
      <c r="E825" s="33"/>
      <c r="F825" s="26">
        <f>+D825*E825</f>
        <v>0</v>
      </c>
      <c r="H825" s="20"/>
    </row>
    <row r="826" spans="1:8" ht="25.5" hidden="1" outlineLevel="4" x14ac:dyDescent="0.25">
      <c r="A826" s="31" t="s">
        <v>557</v>
      </c>
      <c r="B826" s="15" t="s">
        <v>280</v>
      </c>
      <c r="C826" s="32" t="s">
        <v>1</v>
      </c>
      <c r="D826" s="32">
        <v>31.82</v>
      </c>
      <c r="E826" s="33"/>
      <c r="F826" s="26">
        <f>+D826*E826</f>
        <v>0</v>
      </c>
      <c r="H826" s="20"/>
    </row>
    <row r="827" spans="1:8" hidden="1" outlineLevel="3" collapsed="1" x14ac:dyDescent="0.25">
      <c r="A827" s="31"/>
      <c r="B827" s="14" t="s">
        <v>626</v>
      </c>
      <c r="C827" s="32"/>
      <c r="D827" s="32"/>
      <c r="E827" s="33"/>
      <c r="F827" s="25">
        <f>SUM(F828:F829)</f>
        <v>0</v>
      </c>
      <c r="H827" s="20"/>
    </row>
    <row r="828" spans="1:8" ht="25.5" hidden="1" outlineLevel="4" x14ac:dyDescent="0.25">
      <c r="A828" s="31" t="s">
        <v>558</v>
      </c>
      <c r="B828" s="15" t="s">
        <v>281</v>
      </c>
      <c r="C828" s="32" t="s">
        <v>2</v>
      </c>
      <c r="D828" s="32">
        <v>60.658999999999992</v>
      </c>
      <c r="E828" s="33"/>
      <c r="F828" s="26">
        <f>+D828*E828</f>
        <v>0</v>
      </c>
      <c r="H828" s="20"/>
    </row>
    <row r="829" spans="1:8" ht="25.5" hidden="1" outlineLevel="4" x14ac:dyDescent="0.25">
      <c r="A829" s="31" t="s">
        <v>559</v>
      </c>
      <c r="B829" s="15" t="s">
        <v>282</v>
      </c>
      <c r="C829" s="32" t="s">
        <v>1</v>
      </c>
      <c r="D829" s="32">
        <v>31.82</v>
      </c>
      <c r="E829" s="33"/>
      <c r="F829" s="26">
        <f>+D829*E829</f>
        <v>0</v>
      </c>
      <c r="H829" s="20"/>
    </row>
    <row r="830" spans="1:8" hidden="1" outlineLevel="3" collapsed="1" x14ac:dyDescent="0.25">
      <c r="A830" s="31"/>
      <c r="B830" s="14" t="s">
        <v>628</v>
      </c>
      <c r="C830" s="32"/>
      <c r="D830" s="32"/>
      <c r="E830" s="33"/>
      <c r="F830" s="25">
        <f>SUM(F831:F832)</f>
        <v>0</v>
      </c>
      <c r="H830" s="20"/>
    </row>
    <row r="831" spans="1:8" ht="25.5" hidden="1" outlineLevel="4" x14ac:dyDescent="0.25">
      <c r="A831" s="31" t="s">
        <v>556</v>
      </c>
      <c r="B831" s="15" t="s">
        <v>279</v>
      </c>
      <c r="C831" s="32" t="s">
        <v>2</v>
      </c>
      <c r="D831" s="32">
        <v>80.1875</v>
      </c>
      <c r="E831" s="33"/>
      <c r="F831" s="26">
        <f>+D831*E831</f>
        <v>0</v>
      </c>
      <c r="H831" s="20"/>
    </row>
    <row r="832" spans="1:8" ht="25.5" hidden="1" outlineLevel="4" x14ac:dyDescent="0.25">
      <c r="A832" s="31" t="s">
        <v>557</v>
      </c>
      <c r="B832" s="15" t="s">
        <v>280</v>
      </c>
      <c r="C832" s="32" t="s">
        <v>1</v>
      </c>
      <c r="D832" s="32">
        <v>14.9</v>
      </c>
      <c r="E832" s="33"/>
      <c r="F832" s="26">
        <f>+D832*E832</f>
        <v>0</v>
      </c>
      <c r="H832" s="20"/>
    </row>
    <row r="833" spans="1:8" hidden="1" outlineLevel="3" collapsed="1" x14ac:dyDescent="0.25">
      <c r="A833" s="31"/>
      <c r="B833" s="14" t="s">
        <v>629</v>
      </c>
      <c r="C833" s="32"/>
      <c r="D833" s="32"/>
      <c r="E833" s="33"/>
      <c r="F833" s="25">
        <f>SUM(F834:F835)</f>
        <v>0</v>
      </c>
      <c r="H833" s="20"/>
    </row>
    <row r="834" spans="1:8" ht="25.5" hidden="1" outlineLevel="4" x14ac:dyDescent="0.25">
      <c r="A834" s="31" t="s">
        <v>558</v>
      </c>
      <c r="B834" s="15" t="s">
        <v>281</v>
      </c>
      <c r="C834" s="32" t="s">
        <v>2</v>
      </c>
      <c r="D834" s="32">
        <v>56.179999999999993</v>
      </c>
      <c r="E834" s="33"/>
      <c r="F834" s="26">
        <f>+D834*E834</f>
        <v>0</v>
      </c>
      <c r="H834" s="20"/>
    </row>
    <row r="835" spans="1:8" ht="25.5" hidden="1" outlineLevel="4" x14ac:dyDescent="0.25">
      <c r="A835" s="31" t="s">
        <v>559</v>
      </c>
      <c r="B835" s="15" t="s">
        <v>282</v>
      </c>
      <c r="C835" s="32" t="s">
        <v>1</v>
      </c>
      <c r="D835" s="32">
        <v>14.9</v>
      </c>
      <c r="E835" s="33"/>
      <c r="F835" s="26">
        <f>+D835*E835</f>
        <v>0</v>
      </c>
      <c r="H835" s="20"/>
    </row>
    <row r="836" spans="1:8" hidden="1" outlineLevel="3" collapsed="1" x14ac:dyDescent="0.25">
      <c r="A836" s="31"/>
      <c r="B836" s="14" t="s">
        <v>630</v>
      </c>
      <c r="C836" s="32"/>
      <c r="D836" s="32"/>
      <c r="E836" s="33"/>
      <c r="F836" s="25">
        <f>SUM(F837:F838)</f>
        <v>0</v>
      </c>
      <c r="H836" s="20"/>
    </row>
    <row r="837" spans="1:8" ht="25.5" hidden="1" outlineLevel="4" x14ac:dyDescent="0.25">
      <c r="A837" s="31" t="s">
        <v>558</v>
      </c>
      <c r="B837" s="15" t="s">
        <v>281</v>
      </c>
      <c r="C837" s="32" t="s">
        <v>2</v>
      </c>
      <c r="D837" s="32">
        <v>83.16</v>
      </c>
      <c r="E837" s="33"/>
      <c r="F837" s="26">
        <f>+D837*E837</f>
        <v>0</v>
      </c>
      <c r="H837" s="20"/>
    </row>
    <row r="838" spans="1:8" ht="25.5" hidden="1" outlineLevel="4" x14ac:dyDescent="0.25">
      <c r="A838" s="31" t="s">
        <v>559</v>
      </c>
      <c r="B838" s="15" t="s">
        <v>282</v>
      </c>
      <c r="C838" s="32" t="s">
        <v>1</v>
      </c>
      <c r="D838" s="32">
        <v>28.85</v>
      </c>
      <c r="E838" s="33"/>
      <c r="F838" s="26">
        <f>+D838*E838</f>
        <v>0</v>
      </c>
      <c r="H838" s="20"/>
    </row>
    <row r="839" spans="1:8" hidden="1" outlineLevel="3" collapsed="1" x14ac:dyDescent="0.25">
      <c r="A839" s="31"/>
      <c r="B839" s="14" t="s">
        <v>631</v>
      </c>
      <c r="C839" s="32"/>
      <c r="D839" s="32"/>
      <c r="E839" s="33"/>
      <c r="F839" s="25">
        <f>SUM(F840:F841)</f>
        <v>0</v>
      </c>
      <c r="H839" s="20"/>
    </row>
    <row r="840" spans="1:8" ht="25.5" hidden="1" outlineLevel="4" x14ac:dyDescent="0.25">
      <c r="A840" s="31" t="s">
        <v>558</v>
      </c>
      <c r="B840" s="15" t="s">
        <v>281</v>
      </c>
      <c r="C840" s="32" t="s">
        <v>2</v>
      </c>
      <c r="D840" s="32">
        <v>67.031999999999996</v>
      </c>
      <c r="E840" s="33"/>
      <c r="F840" s="26">
        <f>+D840*E840</f>
        <v>0</v>
      </c>
      <c r="H840" s="20"/>
    </row>
    <row r="841" spans="1:8" ht="25.5" hidden="1" outlineLevel="4" x14ac:dyDescent="0.25">
      <c r="A841" s="31" t="s">
        <v>559</v>
      </c>
      <c r="B841" s="15" t="s">
        <v>282</v>
      </c>
      <c r="C841" s="32" t="s">
        <v>1</v>
      </c>
      <c r="D841" s="32">
        <v>17.57</v>
      </c>
      <c r="E841" s="33"/>
      <c r="F841" s="26">
        <f>+D841*E841</f>
        <v>0</v>
      </c>
      <c r="H841" s="20"/>
    </row>
    <row r="842" spans="1:8" hidden="1" outlineLevel="3" collapsed="1" x14ac:dyDescent="0.25">
      <c r="A842" s="31"/>
      <c r="B842" s="14" t="s">
        <v>632</v>
      </c>
      <c r="C842" s="32"/>
      <c r="D842" s="32"/>
      <c r="E842" s="33"/>
      <c r="F842" s="25">
        <f>SUM(F843:F844)</f>
        <v>0</v>
      </c>
      <c r="H842" s="20"/>
    </row>
    <row r="843" spans="1:8" ht="25.5" hidden="1" outlineLevel="4" x14ac:dyDescent="0.25">
      <c r="A843" s="31" t="s">
        <v>556</v>
      </c>
      <c r="B843" s="15" t="s">
        <v>279</v>
      </c>
      <c r="C843" s="32" t="s">
        <v>2</v>
      </c>
      <c r="D843" s="32">
        <v>57.985000000000007</v>
      </c>
      <c r="E843" s="33"/>
      <c r="F843" s="26">
        <f>+D843*E843</f>
        <v>0</v>
      </c>
      <c r="H843" s="20"/>
    </row>
    <row r="844" spans="1:8" ht="25.5" hidden="1" outlineLevel="4" x14ac:dyDescent="0.25">
      <c r="A844" s="31" t="s">
        <v>557</v>
      </c>
      <c r="B844" s="15" t="s">
        <v>280</v>
      </c>
      <c r="C844" s="32" t="s">
        <v>1</v>
      </c>
      <c r="D844" s="32">
        <v>5.8</v>
      </c>
      <c r="E844" s="33"/>
      <c r="F844" s="26">
        <f>+D844*E844</f>
        <v>0</v>
      </c>
      <c r="H844" s="20"/>
    </row>
    <row r="845" spans="1:8" hidden="1" outlineLevel="3" collapsed="1" x14ac:dyDescent="0.25">
      <c r="A845" s="31"/>
      <c r="B845" s="14" t="s">
        <v>633</v>
      </c>
      <c r="C845" s="32"/>
      <c r="D845" s="32"/>
      <c r="E845" s="33"/>
      <c r="F845" s="25">
        <f>SUM(F846:F847)</f>
        <v>0</v>
      </c>
      <c r="H845" s="20"/>
    </row>
    <row r="846" spans="1:8" ht="25.5" hidden="1" outlineLevel="4" x14ac:dyDescent="0.25">
      <c r="A846" s="31" t="s">
        <v>558</v>
      </c>
      <c r="B846" s="15" t="s">
        <v>281</v>
      </c>
      <c r="C846" s="32" t="s">
        <v>2</v>
      </c>
      <c r="D846" s="32">
        <v>195.45500000000001</v>
      </c>
      <c r="E846" s="33"/>
      <c r="F846" s="26">
        <f>+D846*E846</f>
        <v>0</v>
      </c>
      <c r="H846" s="20"/>
    </row>
    <row r="847" spans="1:8" ht="25.5" hidden="1" outlineLevel="4" x14ac:dyDescent="0.25">
      <c r="A847" s="31" t="s">
        <v>559</v>
      </c>
      <c r="B847" s="15" t="s">
        <v>282</v>
      </c>
      <c r="C847" s="32" t="s">
        <v>1</v>
      </c>
      <c r="D847" s="32">
        <v>22</v>
      </c>
      <c r="E847" s="33"/>
      <c r="F847" s="26">
        <f>+D847*E847</f>
        <v>0</v>
      </c>
      <c r="H847" s="20"/>
    </row>
    <row r="848" spans="1:8" ht="25.5" hidden="1" outlineLevel="3" collapsed="1" x14ac:dyDescent="0.25">
      <c r="A848" s="31"/>
      <c r="B848" s="14" t="s">
        <v>634</v>
      </c>
      <c r="C848" s="32"/>
      <c r="D848" s="32"/>
      <c r="E848" s="33"/>
      <c r="F848" s="25">
        <f>SUM(F849:F850)</f>
        <v>0</v>
      </c>
      <c r="H848" s="20"/>
    </row>
    <row r="849" spans="1:8" ht="25.5" hidden="1" outlineLevel="4" x14ac:dyDescent="0.25">
      <c r="A849" s="31" t="s">
        <v>558</v>
      </c>
      <c r="B849" s="15" t="s">
        <v>281</v>
      </c>
      <c r="C849" s="32" t="s">
        <v>2</v>
      </c>
      <c r="D849" s="32">
        <v>72.956000000000003</v>
      </c>
      <c r="E849" s="33"/>
      <c r="F849" s="26">
        <f>+D849*E849</f>
        <v>0</v>
      </c>
      <c r="H849" s="20"/>
    </row>
    <row r="850" spans="1:8" ht="25.5" hidden="1" outlineLevel="4" x14ac:dyDescent="0.25">
      <c r="A850" s="31" t="s">
        <v>559</v>
      </c>
      <c r="B850" s="15" t="s">
        <v>282</v>
      </c>
      <c r="C850" s="32" t="s">
        <v>1</v>
      </c>
      <c r="D850" s="32">
        <v>14.030000000000001</v>
      </c>
      <c r="E850" s="33"/>
      <c r="F850" s="26">
        <f>+D850*E850</f>
        <v>0</v>
      </c>
      <c r="H850" s="20"/>
    </row>
    <row r="851" spans="1:8" hidden="1" outlineLevel="4" x14ac:dyDescent="0.25">
      <c r="A851" s="31"/>
      <c r="B851" s="14"/>
      <c r="C851" s="32"/>
      <c r="D851" s="32"/>
      <c r="E851" s="33"/>
      <c r="F851" s="25"/>
    </row>
    <row r="852" spans="1:8" hidden="1" outlineLevel="2" x14ac:dyDescent="0.25">
      <c r="A852" s="31"/>
      <c r="B852" s="14"/>
      <c r="C852" s="32"/>
      <c r="D852" s="32"/>
      <c r="E852" s="33"/>
      <c r="F852" s="25"/>
    </row>
    <row r="853" spans="1:8" hidden="1" outlineLevel="2" collapsed="1" x14ac:dyDescent="0.25">
      <c r="A853" s="31"/>
      <c r="B853" s="14" t="s">
        <v>41</v>
      </c>
      <c r="C853" s="32"/>
      <c r="D853" s="32"/>
      <c r="E853" s="33"/>
      <c r="F853" s="25">
        <f>+F854+F861+F869+F874</f>
        <v>0</v>
      </c>
    </row>
    <row r="854" spans="1:8" hidden="1" outlineLevel="3" collapsed="1" x14ac:dyDescent="0.25">
      <c r="A854" s="31"/>
      <c r="B854" s="14" t="s">
        <v>639</v>
      </c>
      <c r="C854" s="32"/>
      <c r="D854" s="32"/>
      <c r="E854" s="33"/>
      <c r="F854" s="25">
        <f>SUM(F855:F860)</f>
        <v>0</v>
      </c>
    </row>
    <row r="855" spans="1:8" ht="38.25" hidden="1" outlineLevel="4" x14ac:dyDescent="0.25">
      <c r="A855" s="31" t="s">
        <v>283</v>
      </c>
      <c r="B855" s="15" t="s">
        <v>577</v>
      </c>
      <c r="C855" s="32" t="s">
        <v>11</v>
      </c>
      <c r="D855" s="32">
        <v>6</v>
      </c>
      <c r="E855" s="33"/>
      <c r="F855" s="26">
        <f t="shared" ref="F855:F860" si="47">+D855*E855</f>
        <v>0</v>
      </c>
    </row>
    <row r="856" spans="1:8" ht="38.25" hidden="1" outlineLevel="4" x14ac:dyDescent="0.25">
      <c r="A856" s="31" t="s">
        <v>284</v>
      </c>
      <c r="B856" s="15" t="s">
        <v>577</v>
      </c>
      <c r="C856" s="32" t="s">
        <v>11</v>
      </c>
      <c r="D856" s="32">
        <v>6</v>
      </c>
      <c r="E856" s="33"/>
      <c r="F856" s="26">
        <f t="shared" si="47"/>
        <v>0</v>
      </c>
    </row>
    <row r="857" spans="1:8" ht="38.25" hidden="1" outlineLevel="4" x14ac:dyDescent="0.25">
      <c r="A857" s="31" t="s">
        <v>285</v>
      </c>
      <c r="B857" s="15" t="s">
        <v>381</v>
      </c>
      <c r="C857" s="32" t="s">
        <v>11</v>
      </c>
      <c r="D857" s="32">
        <v>1</v>
      </c>
      <c r="E857" s="33"/>
      <c r="F857" s="26">
        <f t="shared" si="47"/>
        <v>0</v>
      </c>
    </row>
    <row r="858" spans="1:8" ht="38.25" hidden="1" outlineLevel="4" x14ac:dyDescent="0.25">
      <c r="A858" s="31" t="s">
        <v>286</v>
      </c>
      <c r="B858" s="15" t="s">
        <v>578</v>
      </c>
      <c r="C858" s="32" t="s">
        <v>11</v>
      </c>
      <c r="D858" s="32">
        <v>1</v>
      </c>
      <c r="E858" s="33"/>
      <c r="F858" s="26">
        <f t="shared" si="47"/>
        <v>0</v>
      </c>
    </row>
    <row r="859" spans="1:8" ht="25.5" hidden="1" outlineLevel="4" x14ac:dyDescent="0.25">
      <c r="A859" s="31" t="s">
        <v>32</v>
      </c>
      <c r="B859" s="15" t="s">
        <v>579</v>
      </c>
      <c r="C859" s="32" t="s">
        <v>11</v>
      </c>
      <c r="D859" s="32">
        <v>1</v>
      </c>
      <c r="E859" s="33"/>
      <c r="F859" s="26">
        <f t="shared" si="47"/>
        <v>0</v>
      </c>
    </row>
    <row r="860" spans="1:8" ht="38.25" hidden="1" outlineLevel="4" x14ac:dyDescent="0.25">
      <c r="A860" s="31" t="s">
        <v>34</v>
      </c>
      <c r="B860" s="15" t="s">
        <v>580</v>
      </c>
      <c r="C860" s="32" t="s">
        <v>11</v>
      </c>
      <c r="D860" s="32">
        <v>2</v>
      </c>
      <c r="E860" s="33"/>
      <c r="F860" s="26">
        <f t="shared" si="47"/>
        <v>0</v>
      </c>
    </row>
    <row r="861" spans="1:8" hidden="1" outlineLevel="3" collapsed="1" x14ac:dyDescent="0.25">
      <c r="A861" s="31"/>
      <c r="B861" s="14" t="s">
        <v>640</v>
      </c>
      <c r="C861" s="32"/>
      <c r="D861" s="32"/>
      <c r="E861" s="33"/>
      <c r="F861" s="25">
        <f>SUM(F862:F867)</f>
        <v>0</v>
      </c>
    </row>
    <row r="862" spans="1:8" ht="38.25" hidden="1" outlineLevel="4" x14ac:dyDescent="0.25">
      <c r="A862" s="31" t="s">
        <v>283</v>
      </c>
      <c r="B862" s="15" t="s">
        <v>379</v>
      </c>
      <c r="C862" s="32" t="s">
        <v>11</v>
      </c>
      <c r="D862" s="32">
        <v>6</v>
      </c>
      <c r="E862" s="33"/>
      <c r="F862" s="26">
        <f t="shared" ref="F862:F867" si="48">+D862*E862</f>
        <v>0</v>
      </c>
    </row>
    <row r="863" spans="1:8" ht="38.25" hidden="1" outlineLevel="4" x14ac:dyDescent="0.25">
      <c r="A863" s="31" t="s">
        <v>284</v>
      </c>
      <c r="B863" s="15" t="s">
        <v>380</v>
      </c>
      <c r="C863" s="32" t="s">
        <v>11</v>
      </c>
      <c r="D863" s="32">
        <v>6</v>
      </c>
      <c r="E863" s="33"/>
      <c r="F863" s="26">
        <f t="shared" si="48"/>
        <v>0</v>
      </c>
    </row>
    <row r="864" spans="1:8" ht="38.25" hidden="1" outlineLevel="4" x14ac:dyDescent="0.25">
      <c r="A864" s="31" t="s">
        <v>285</v>
      </c>
      <c r="B864" s="15" t="s">
        <v>381</v>
      </c>
      <c r="C864" s="32" t="s">
        <v>11</v>
      </c>
      <c r="D864" s="32">
        <v>1</v>
      </c>
      <c r="E864" s="33"/>
      <c r="F864" s="26">
        <f t="shared" si="48"/>
        <v>0</v>
      </c>
    </row>
    <row r="865" spans="1:6" ht="38.25" hidden="1" outlineLevel="4" x14ac:dyDescent="0.25">
      <c r="A865" s="31" t="s">
        <v>286</v>
      </c>
      <c r="B865" s="15" t="s">
        <v>382</v>
      </c>
      <c r="C865" s="32" t="s">
        <v>11</v>
      </c>
      <c r="D865" s="32">
        <v>1</v>
      </c>
      <c r="E865" s="33"/>
      <c r="F865" s="26">
        <f t="shared" si="48"/>
        <v>0</v>
      </c>
    </row>
    <row r="866" spans="1:6" ht="25.5" hidden="1" outlineLevel="4" x14ac:dyDescent="0.25">
      <c r="A866" s="31" t="s">
        <v>32</v>
      </c>
      <c r="B866" s="15" t="s">
        <v>383</v>
      </c>
      <c r="C866" s="32" t="s">
        <v>11</v>
      </c>
      <c r="D866" s="32">
        <v>1</v>
      </c>
      <c r="E866" s="33"/>
      <c r="F866" s="26">
        <f t="shared" si="48"/>
        <v>0</v>
      </c>
    </row>
    <row r="867" spans="1:6" ht="38.25" hidden="1" outlineLevel="4" x14ac:dyDescent="0.25">
      <c r="A867" s="31" t="s">
        <v>34</v>
      </c>
      <c r="B867" s="15" t="s">
        <v>384</v>
      </c>
      <c r="C867" s="32" t="s">
        <v>11</v>
      </c>
      <c r="D867" s="32">
        <v>2</v>
      </c>
      <c r="E867" s="33"/>
      <c r="F867" s="26">
        <f t="shared" si="48"/>
        <v>0</v>
      </c>
    </row>
    <row r="868" spans="1:6" hidden="1" outlineLevel="4" x14ac:dyDescent="0.25">
      <c r="A868" s="31"/>
      <c r="B868" s="14"/>
      <c r="C868" s="32"/>
      <c r="D868" s="32"/>
      <c r="E868" s="33"/>
      <c r="F868" s="25"/>
    </row>
    <row r="869" spans="1:6" hidden="1" outlineLevel="3" collapsed="1" x14ac:dyDescent="0.25">
      <c r="A869" s="31"/>
      <c r="B869" s="14" t="s">
        <v>36</v>
      </c>
      <c r="C869" s="32"/>
      <c r="D869" s="32"/>
      <c r="E869" s="33"/>
      <c r="F869" s="25">
        <f>SUM(F870:F873)</f>
        <v>0</v>
      </c>
    </row>
    <row r="870" spans="1:6" ht="38.25" hidden="1" outlineLevel="4" x14ac:dyDescent="0.25">
      <c r="A870" s="31" t="s">
        <v>581</v>
      </c>
      <c r="B870" s="15" t="s">
        <v>585</v>
      </c>
      <c r="C870" s="32" t="s">
        <v>11</v>
      </c>
      <c r="D870" s="32">
        <v>1</v>
      </c>
      <c r="E870" s="33"/>
      <c r="F870" s="26">
        <f>+D870*E870</f>
        <v>0</v>
      </c>
    </row>
    <row r="871" spans="1:6" ht="38.25" hidden="1" outlineLevel="4" x14ac:dyDescent="0.25">
      <c r="A871" s="31" t="s">
        <v>582</v>
      </c>
      <c r="B871" s="15" t="s">
        <v>585</v>
      </c>
      <c r="C871" s="32" t="s">
        <v>11</v>
      </c>
      <c r="D871" s="32">
        <v>1</v>
      </c>
      <c r="E871" s="33"/>
      <c r="F871" s="26">
        <f>+D871*E871</f>
        <v>0</v>
      </c>
    </row>
    <row r="872" spans="1:6" ht="38.25" hidden="1" outlineLevel="4" x14ac:dyDescent="0.25">
      <c r="A872" s="31" t="s">
        <v>583</v>
      </c>
      <c r="B872" s="15" t="s">
        <v>586</v>
      </c>
      <c r="C872" s="32" t="s">
        <v>11</v>
      </c>
      <c r="D872" s="32">
        <v>1</v>
      </c>
      <c r="E872" s="33"/>
      <c r="F872" s="26">
        <f>+D872*E872</f>
        <v>0</v>
      </c>
    </row>
    <row r="873" spans="1:6" ht="25.5" hidden="1" outlineLevel="4" x14ac:dyDescent="0.25">
      <c r="A873" s="31" t="s">
        <v>584</v>
      </c>
      <c r="B873" s="15" t="s">
        <v>587</v>
      </c>
      <c r="C873" s="32" t="s">
        <v>11</v>
      </c>
      <c r="D873" s="32">
        <v>1</v>
      </c>
      <c r="E873" s="33"/>
      <c r="F873" s="26">
        <f>+D873*E873</f>
        <v>0</v>
      </c>
    </row>
    <row r="874" spans="1:6" hidden="1" outlineLevel="3" collapsed="1" x14ac:dyDescent="0.25">
      <c r="A874" s="31"/>
      <c r="B874" s="14" t="s">
        <v>638</v>
      </c>
      <c r="C874" s="32"/>
      <c r="D874" s="32"/>
      <c r="E874" s="33"/>
      <c r="F874" s="25">
        <f>SUM(F875:F877)</f>
        <v>0</v>
      </c>
    </row>
    <row r="875" spans="1:6" ht="38.25" hidden="1" outlineLevel="4" x14ac:dyDescent="0.25">
      <c r="A875" s="31" t="s">
        <v>635</v>
      </c>
      <c r="B875" s="15" t="s">
        <v>636</v>
      </c>
      <c r="C875" s="32" t="s">
        <v>11</v>
      </c>
      <c r="D875" s="32">
        <v>1</v>
      </c>
      <c r="E875" s="33"/>
      <c r="F875" s="26">
        <f>+D875*E875</f>
        <v>0</v>
      </c>
    </row>
    <row r="876" spans="1:6" ht="38.25" hidden="1" outlineLevel="4" x14ac:dyDescent="0.25">
      <c r="A876" s="31" t="s">
        <v>637</v>
      </c>
      <c r="B876" s="15" t="s">
        <v>636</v>
      </c>
      <c r="C876" s="32" t="s">
        <v>11</v>
      </c>
      <c r="D876" s="32">
        <v>1</v>
      </c>
      <c r="E876" s="33"/>
      <c r="F876" s="26">
        <f>+D876*E876</f>
        <v>0</v>
      </c>
    </row>
    <row r="877" spans="1:6" hidden="1" outlineLevel="4" x14ac:dyDescent="0.25">
      <c r="A877" s="31"/>
      <c r="B877" s="14"/>
      <c r="C877" s="32"/>
      <c r="D877" s="32"/>
      <c r="E877" s="33"/>
      <c r="F877" s="25"/>
    </row>
    <row r="878" spans="1:6" hidden="1" outlineLevel="2" x14ac:dyDescent="0.25">
      <c r="A878" s="31"/>
      <c r="B878" s="14"/>
      <c r="C878" s="32"/>
      <c r="D878" s="32"/>
      <c r="E878" s="33"/>
      <c r="F878" s="25"/>
    </row>
    <row r="879" spans="1:6" hidden="1" outlineLevel="2" collapsed="1" x14ac:dyDescent="0.25">
      <c r="A879" s="31"/>
      <c r="B879" s="14" t="s">
        <v>642</v>
      </c>
      <c r="C879" s="32"/>
      <c r="D879" s="32"/>
      <c r="E879" s="33"/>
      <c r="F879" s="25">
        <f>+F880+F883+F887+F891</f>
        <v>0</v>
      </c>
    </row>
    <row r="880" spans="1:6" hidden="1" outlineLevel="3" collapsed="1" x14ac:dyDescent="0.25">
      <c r="A880" s="31"/>
      <c r="B880" s="14" t="s">
        <v>639</v>
      </c>
      <c r="C880" s="32"/>
      <c r="D880" s="32"/>
      <c r="E880" s="33"/>
      <c r="F880" s="25">
        <f>SUM(F881:F882)</f>
        <v>0</v>
      </c>
    </row>
    <row r="881" spans="1:6" ht="25.5" hidden="1" outlineLevel="4" x14ac:dyDescent="0.25">
      <c r="A881" s="31" t="s">
        <v>33</v>
      </c>
      <c r="B881" s="15" t="s">
        <v>385</v>
      </c>
      <c r="C881" s="32" t="s">
        <v>11</v>
      </c>
      <c r="D881" s="32">
        <v>1</v>
      </c>
      <c r="E881" s="33"/>
      <c r="F881" s="26">
        <f>+D881*E881</f>
        <v>0</v>
      </c>
    </row>
    <row r="882" spans="1:6" ht="38.25" hidden="1" outlineLevel="4" x14ac:dyDescent="0.25">
      <c r="A882" s="31" t="s">
        <v>35</v>
      </c>
      <c r="B882" s="15" t="s">
        <v>386</v>
      </c>
      <c r="C882" s="32" t="s">
        <v>11</v>
      </c>
      <c r="D882" s="32">
        <v>1</v>
      </c>
      <c r="E882" s="33"/>
      <c r="F882" s="26">
        <f>+D882*E882</f>
        <v>0</v>
      </c>
    </row>
    <row r="883" spans="1:6" hidden="1" outlineLevel="3" collapsed="1" x14ac:dyDescent="0.25">
      <c r="A883" s="31"/>
      <c r="B883" s="14" t="s">
        <v>640</v>
      </c>
      <c r="C883" s="32"/>
      <c r="D883" s="32"/>
      <c r="E883" s="33"/>
      <c r="F883" s="25">
        <f>SUM(F884:F885)</f>
        <v>0</v>
      </c>
    </row>
    <row r="884" spans="1:6" ht="25.5" hidden="1" outlineLevel="4" x14ac:dyDescent="0.25">
      <c r="A884" s="31" t="s">
        <v>33</v>
      </c>
      <c r="B884" s="15" t="s">
        <v>385</v>
      </c>
      <c r="C884" s="32" t="s">
        <v>11</v>
      </c>
      <c r="D884" s="32">
        <v>1</v>
      </c>
      <c r="E884" s="33"/>
      <c r="F884" s="26">
        <f>+D884*E884</f>
        <v>0</v>
      </c>
    </row>
    <row r="885" spans="1:6" ht="38.25" hidden="1" outlineLevel="4" x14ac:dyDescent="0.25">
      <c r="A885" s="31" t="s">
        <v>35</v>
      </c>
      <c r="B885" s="15" t="s">
        <v>387</v>
      </c>
      <c r="C885" s="32" t="s">
        <v>11</v>
      </c>
      <c r="D885" s="32">
        <v>1</v>
      </c>
      <c r="E885" s="33"/>
      <c r="F885" s="26">
        <f>+D885*E885</f>
        <v>0</v>
      </c>
    </row>
    <row r="886" spans="1:6" hidden="1" outlineLevel="4" x14ac:dyDescent="0.25">
      <c r="A886" s="31"/>
      <c r="B886" s="14"/>
      <c r="C886" s="32"/>
      <c r="D886" s="32"/>
      <c r="E886" s="33"/>
      <c r="F886" s="25"/>
    </row>
    <row r="887" spans="1:6" hidden="1" outlineLevel="3" collapsed="1" x14ac:dyDescent="0.25">
      <c r="A887" s="31"/>
      <c r="B887" s="14" t="s">
        <v>643</v>
      </c>
      <c r="C887" s="32"/>
      <c r="D887" s="32"/>
      <c r="E887" s="33"/>
      <c r="F887" s="25">
        <f>SUM(F888:F889)</f>
        <v>0</v>
      </c>
    </row>
    <row r="888" spans="1:6" ht="25.5" hidden="1" outlineLevel="4" x14ac:dyDescent="0.25">
      <c r="A888" s="31" t="s">
        <v>588</v>
      </c>
      <c r="B888" s="15" t="s">
        <v>590</v>
      </c>
      <c r="C888" s="32" t="s">
        <v>11</v>
      </c>
      <c r="D888" s="32">
        <v>1</v>
      </c>
      <c r="E888" s="33"/>
      <c r="F888" s="26">
        <f>+D888*E888</f>
        <v>0</v>
      </c>
    </row>
    <row r="889" spans="1:6" ht="25.5" hidden="1" outlineLevel="4" x14ac:dyDescent="0.25">
      <c r="A889" s="31" t="s">
        <v>589</v>
      </c>
      <c r="B889" s="15" t="s">
        <v>590</v>
      </c>
      <c r="C889" s="32" t="s">
        <v>11</v>
      </c>
      <c r="D889" s="32">
        <v>1</v>
      </c>
      <c r="E889" s="33"/>
      <c r="F889" s="26">
        <f>+D889*E889</f>
        <v>0</v>
      </c>
    </row>
    <row r="890" spans="1:6" hidden="1" outlineLevel="4" x14ac:dyDescent="0.25">
      <c r="A890" s="31"/>
      <c r="B890" s="14"/>
      <c r="C890" s="32"/>
      <c r="D890" s="32"/>
      <c r="E890" s="33"/>
      <c r="F890" s="25"/>
    </row>
    <row r="891" spans="1:6" hidden="1" outlineLevel="3" collapsed="1" x14ac:dyDescent="0.25">
      <c r="A891" s="31"/>
      <c r="B891" s="14" t="s">
        <v>645</v>
      </c>
      <c r="C891" s="32"/>
      <c r="D891" s="32"/>
      <c r="E891" s="33"/>
      <c r="F891" s="25">
        <f>SUM(F892:F892)</f>
        <v>0</v>
      </c>
    </row>
    <row r="892" spans="1:6" ht="25.5" hidden="1" outlineLevel="4" x14ac:dyDescent="0.25">
      <c r="A892" s="31" t="s">
        <v>644</v>
      </c>
      <c r="B892" s="15" t="s">
        <v>590</v>
      </c>
      <c r="C892" s="32" t="s">
        <v>11</v>
      </c>
      <c r="D892" s="32">
        <v>1</v>
      </c>
      <c r="E892" s="33"/>
      <c r="F892" s="26">
        <f>+D892*E892</f>
        <v>0</v>
      </c>
    </row>
    <row r="893" spans="1:6" hidden="1" outlineLevel="4" x14ac:dyDescent="0.25">
      <c r="A893" s="31"/>
      <c r="B893" s="14"/>
      <c r="C893" s="32"/>
      <c r="D893" s="32"/>
      <c r="E893" s="33"/>
      <c r="F893" s="25"/>
    </row>
    <row r="894" spans="1:6" hidden="1" outlineLevel="2" x14ac:dyDescent="0.25">
      <c r="A894" s="31"/>
      <c r="B894" s="14"/>
      <c r="C894" s="32"/>
      <c r="D894" s="32"/>
      <c r="E894" s="33"/>
      <c r="F894" s="25"/>
    </row>
    <row r="895" spans="1:6" hidden="1" outlineLevel="2" collapsed="1" x14ac:dyDescent="0.25">
      <c r="A895" s="31"/>
      <c r="B895" s="14" t="s">
        <v>641</v>
      </c>
      <c r="C895" s="32"/>
      <c r="D895" s="32"/>
      <c r="E895" s="33"/>
      <c r="F895" s="25">
        <f>+F896+F902+F908+F911+F914</f>
        <v>0</v>
      </c>
    </row>
    <row r="896" spans="1:6" hidden="1" outlineLevel="3" collapsed="1" x14ac:dyDescent="0.25">
      <c r="A896" s="31"/>
      <c r="B896" s="14" t="s">
        <v>639</v>
      </c>
      <c r="C896" s="32"/>
      <c r="D896" s="32"/>
      <c r="E896" s="33"/>
      <c r="F896" s="25">
        <f>SUM(F897:F901)</f>
        <v>0</v>
      </c>
    </row>
    <row r="897" spans="1:6" ht="63.75" hidden="1" outlineLevel="4" x14ac:dyDescent="0.25">
      <c r="A897" s="31" t="s">
        <v>646</v>
      </c>
      <c r="B897" s="15" t="s">
        <v>885</v>
      </c>
      <c r="C897" s="32" t="s">
        <v>11</v>
      </c>
      <c r="D897" s="32">
        <v>3</v>
      </c>
      <c r="E897" s="33"/>
      <c r="F897" s="26">
        <f>+D897*E897</f>
        <v>0</v>
      </c>
    </row>
    <row r="898" spans="1:6" ht="63.75" hidden="1" outlineLevel="4" x14ac:dyDescent="0.25">
      <c r="A898" s="31" t="s">
        <v>647</v>
      </c>
      <c r="B898" s="15" t="s">
        <v>886</v>
      </c>
      <c r="C898" s="32" t="s">
        <v>11</v>
      </c>
      <c r="D898" s="32">
        <v>3</v>
      </c>
      <c r="E898" s="33"/>
      <c r="F898" s="26">
        <f>+D898*E898</f>
        <v>0</v>
      </c>
    </row>
    <row r="899" spans="1:6" ht="63.75" hidden="1" outlineLevel="4" x14ac:dyDescent="0.25">
      <c r="A899" s="31" t="s">
        <v>648</v>
      </c>
      <c r="B899" s="15" t="s">
        <v>887</v>
      </c>
      <c r="C899" s="32" t="s">
        <v>11</v>
      </c>
      <c r="D899" s="32">
        <v>1</v>
      </c>
      <c r="E899" s="33"/>
      <c r="F899" s="26">
        <f>+D899*E899</f>
        <v>0</v>
      </c>
    </row>
    <row r="900" spans="1:6" ht="63.75" hidden="1" outlineLevel="4" x14ac:dyDescent="0.25">
      <c r="A900" s="31" t="s">
        <v>649</v>
      </c>
      <c r="B900" s="15" t="s">
        <v>888</v>
      </c>
      <c r="C900" s="32" t="s">
        <v>11</v>
      </c>
      <c r="D900" s="32">
        <v>1</v>
      </c>
      <c r="E900" s="33"/>
      <c r="F900" s="26">
        <f>+D900*E900</f>
        <v>0</v>
      </c>
    </row>
    <row r="901" spans="1:6" ht="63.75" hidden="1" outlineLevel="4" x14ac:dyDescent="0.25">
      <c r="A901" s="31" t="s">
        <v>651</v>
      </c>
      <c r="B901" s="15" t="s">
        <v>889</v>
      </c>
      <c r="C901" s="32" t="s">
        <v>11</v>
      </c>
      <c r="D901" s="32">
        <v>1</v>
      </c>
      <c r="E901" s="33"/>
      <c r="F901" s="26">
        <f>+D901*E901</f>
        <v>0</v>
      </c>
    </row>
    <row r="902" spans="1:6" hidden="1" outlineLevel="3" collapsed="1" x14ac:dyDescent="0.25">
      <c r="A902" s="31"/>
      <c r="B902" s="14" t="s">
        <v>640</v>
      </c>
      <c r="C902" s="32"/>
      <c r="D902" s="32"/>
      <c r="E902" s="33"/>
      <c r="F902" s="25">
        <f>SUM(F903:F906)</f>
        <v>0</v>
      </c>
    </row>
    <row r="903" spans="1:6" ht="63.75" hidden="1" outlineLevel="4" x14ac:dyDescent="0.25">
      <c r="A903" s="31" t="s">
        <v>646</v>
      </c>
      <c r="B903" s="15" t="s">
        <v>890</v>
      </c>
      <c r="C903" s="32" t="s">
        <v>11</v>
      </c>
      <c r="D903" s="32">
        <v>3</v>
      </c>
      <c r="E903" s="33"/>
      <c r="F903" s="26">
        <f>+D903*E903</f>
        <v>0</v>
      </c>
    </row>
    <row r="904" spans="1:6" ht="63.75" hidden="1" outlineLevel="4" x14ac:dyDescent="0.25">
      <c r="A904" s="31" t="s">
        <v>647</v>
      </c>
      <c r="B904" s="15" t="s">
        <v>891</v>
      </c>
      <c r="C904" s="32" t="s">
        <v>11</v>
      </c>
      <c r="D904" s="32">
        <v>3</v>
      </c>
      <c r="E904" s="33"/>
      <c r="F904" s="26">
        <f>+D904*E904</f>
        <v>0</v>
      </c>
    </row>
    <row r="905" spans="1:6" ht="63.75" hidden="1" outlineLevel="4" x14ac:dyDescent="0.25">
      <c r="A905" s="31" t="s">
        <v>648</v>
      </c>
      <c r="B905" s="15" t="s">
        <v>887</v>
      </c>
      <c r="C905" s="32" t="s">
        <v>11</v>
      </c>
      <c r="D905" s="32">
        <v>1</v>
      </c>
      <c r="E905" s="33"/>
      <c r="F905" s="26">
        <f>+D905*E905</f>
        <v>0</v>
      </c>
    </row>
    <row r="906" spans="1:6" ht="63.75" hidden="1" outlineLevel="4" x14ac:dyDescent="0.25">
      <c r="A906" s="31" t="s">
        <v>649</v>
      </c>
      <c r="B906" s="15" t="s">
        <v>892</v>
      </c>
      <c r="C906" s="32" t="s">
        <v>11</v>
      </c>
      <c r="D906" s="32">
        <v>1</v>
      </c>
      <c r="E906" s="33"/>
      <c r="F906" s="26">
        <f>+D906*E906</f>
        <v>0</v>
      </c>
    </row>
    <row r="907" spans="1:6" hidden="1" outlineLevel="4" x14ac:dyDescent="0.25">
      <c r="A907" s="31"/>
      <c r="B907" s="14"/>
      <c r="C907" s="32"/>
      <c r="D907" s="32"/>
      <c r="E907" s="33"/>
      <c r="F907" s="25"/>
    </row>
    <row r="908" spans="1:6" hidden="1" outlineLevel="3" collapsed="1" x14ac:dyDescent="0.25">
      <c r="A908" s="31"/>
      <c r="B908" s="14" t="s">
        <v>36</v>
      </c>
      <c r="C908" s="32"/>
      <c r="D908" s="32"/>
      <c r="E908" s="33"/>
      <c r="F908" s="25">
        <f>SUM(F909:F909)</f>
        <v>0</v>
      </c>
    </row>
    <row r="909" spans="1:6" ht="63.75" hidden="1" outlineLevel="4" x14ac:dyDescent="0.25">
      <c r="A909" s="31" t="s">
        <v>650</v>
      </c>
      <c r="B909" s="15" t="s">
        <v>893</v>
      </c>
      <c r="C909" s="32" t="s">
        <v>11</v>
      </c>
      <c r="D909" s="32">
        <v>1</v>
      </c>
      <c r="E909" s="33"/>
      <c r="F909" s="26">
        <f>+D909*E909</f>
        <v>0</v>
      </c>
    </row>
    <row r="910" spans="1:6" hidden="1" outlineLevel="4" x14ac:dyDescent="0.25">
      <c r="A910" s="31"/>
      <c r="B910" s="14"/>
      <c r="C910" s="32"/>
      <c r="D910" s="32"/>
      <c r="E910" s="33"/>
      <c r="F910" s="25"/>
    </row>
    <row r="911" spans="1:6" hidden="1" outlineLevel="3" collapsed="1" x14ac:dyDescent="0.25">
      <c r="A911" s="31"/>
      <c r="B911" s="14" t="s">
        <v>653</v>
      </c>
      <c r="C911" s="32"/>
      <c r="D911" s="32"/>
      <c r="E911" s="33"/>
      <c r="F911" s="25">
        <f>SUM(F912:F913)</f>
        <v>0</v>
      </c>
    </row>
    <row r="912" spans="1:6" ht="63.75" hidden="1" outlineLevel="4" x14ac:dyDescent="0.25">
      <c r="A912" s="31" t="s">
        <v>652</v>
      </c>
      <c r="B912" s="15" t="s">
        <v>894</v>
      </c>
      <c r="C912" s="32" t="s">
        <v>11</v>
      </c>
      <c r="D912" s="32">
        <v>1</v>
      </c>
      <c r="E912" s="33"/>
      <c r="F912" s="26">
        <f>+D912*E912</f>
        <v>0</v>
      </c>
    </row>
    <row r="913" spans="1:6" ht="63.75" hidden="1" outlineLevel="4" x14ac:dyDescent="0.25">
      <c r="A913" s="31" t="s">
        <v>652</v>
      </c>
      <c r="B913" s="15" t="s">
        <v>656</v>
      </c>
      <c r="C913" s="32" t="s">
        <v>11</v>
      </c>
      <c r="D913" s="32">
        <v>1</v>
      </c>
      <c r="E913" s="33"/>
      <c r="F913" s="26">
        <f>+D913*E913</f>
        <v>0</v>
      </c>
    </row>
    <row r="914" spans="1:6" hidden="1" outlineLevel="3" collapsed="1" x14ac:dyDescent="0.25">
      <c r="A914" s="31"/>
      <c r="B914" s="14" t="s">
        <v>655</v>
      </c>
      <c r="C914" s="32"/>
      <c r="D914" s="32"/>
      <c r="E914" s="33"/>
      <c r="F914" s="25">
        <f>SUM(F915:F915)</f>
        <v>0</v>
      </c>
    </row>
    <row r="915" spans="1:6" ht="63.75" hidden="1" outlineLevel="4" x14ac:dyDescent="0.25">
      <c r="A915" s="31" t="s">
        <v>652</v>
      </c>
      <c r="B915" s="15" t="s">
        <v>657</v>
      </c>
      <c r="C915" s="32" t="s">
        <v>11</v>
      </c>
      <c r="D915" s="32">
        <v>1</v>
      </c>
      <c r="E915" s="33"/>
      <c r="F915" s="26">
        <f>+D915*E915</f>
        <v>0</v>
      </c>
    </row>
    <row r="916" spans="1:6" hidden="1" outlineLevel="4" x14ac:dyDescent="0.25">
      <c r="A916" s="31"/>
      <c r="B916" s="14"/>
      <c r="C916" s="32"/>
      <c r="D916" s="32"/>
      <c r="E916" s="33"/>
      <c r="F916" s="25"/>
    </row>
    <row r="917" spans="1:6" hidden="1" outlineLevel="2" x14ac:dyDescent="0.25">
      <c r="A917" s="31"/>
      <c r="B917" s="14"/>
      <c r="C917" s="32"/>
      <c r="D917" s="32"/>
      <c r="E917" s="33"/>
      <c r="F917" s="25"/>
    </row>
    <row r="918" spans="1:6" hidden="1" outlineLevel="2" collapsed="1" x14ac:dyDescent="0.25">
      <c r="A918" s="31"/>
      <c r="B918" s="14" t="s">
        <v>5</v>
      </c>
      <c r="C918" s="32"/>
      <c r="D918" s="32"/>
      <c r="E918" s="33"/>
      <c r="F918" s="25">
        <f>+F919</f>
        <v>0</v>
      </c>
    </row>
    <row r="919" spans="1:6" ht="89.25" hidden="1" outlineLevel="3" x14ac:dyDescent="0.25">
      <c r="A919" s="31" t="s">
        <v>560</v>
      </c>
      <c r="B919" s="15" t="s">
        <v>654</v>
      </c>
      <c r="C919" s="32" t="s">
        <v>1</v>
      </c>
      <c r="D919" s="32">
        <v>73.13</v>
      </c>
      <c r="E919" s="33"/>
      <c r="F919" s="26">
        <f>+D919*E919</f>
        <v>0</v>
      </c>
    </row>
    <row r="920" spans="1:6" hidden="1" outlineLevel="3" x14ac:dyDescent="0.25">
      <c r="A920" s="31"/>
      <c r="B920" s="15"/>
      <c r="C920" s="32"/>
      <c r="D920" s="32"/>
      <c r="E920" s="33"/>
      <c r="F920" s="25"/>
    </row>
    <row r="921" spans="1:6" hidden="1" outlineLevel="2" x14ac:dyDescent="0.25">
      <c r="A921" s="31"/>
      <c r="B921" s="15"/>
      <c r="C921" s="32"/>
      <c r="D921" s="32"/>
      <c r="E921" s="33"/>
      <c r="F921" s="25"/>
    </row>
    <row r="922" spans="1:6" hidden="1" outlineLevel="2" collapsed="1" x14ac:dyDescent="0.25">
      <c r="A922" s="31"/>
      <c r="B922" s="14" t="s">
        <v>42</v>
      </c>
      <c r="C922" s="32"/>
      <c r="D922" s="32"/>
      <c r="E922" s="33"/>
      <c r="F922" s="25">
        <f>+F923+F929+F933</f>
        <v>0</v>
      </c>
    </row>
    <row r="923" spans="1:6" hidden="1" outlineLevel="3" collapsed="1" x14ac:dyDescent="0.25">
      <c r="A923" s="31"/>
      <c r="B923" s="14" t="s">
        <v>450</v>
      </c>
      <c r="C923" s="32"/>
      <c r="D923" s="32"/>
      <c r="E923" s="33"/>
      <c r="F923" s="25">
        <f>SUM(F924:F927)</f>
        <v>0</v>
      </c>
    </row>
    <row r="924" spans="1:6" ht="38.25" hidden="1" outlineLevel="4" x14ac:dyDescent="0.25">
      <c r="A924" s="31" t="s">
        <v>561</v>
      </c>
      <c r="B924" s="15" t="s">
        <v>287</v>
      </c>
      <c r="C924" s="32" t="s">
        <v>11</v>
      </c>
      <c r="D924" s="32">
        <f>47*2</f>
        <v>94</v>
      </c>
      <c r="E924" s="33"/>
      <c r="F924" s="26">
        <f>+D924*E924</f>
        <v>0</v>
      </c>
    </row>
    <row r="925" spans="1:6" ht="25.5" hidden="1" outlineLevel="4" x14ac:dyDescent="0.25">
      <c r="A925" s="31" t="s">
        <v>562</v>
      </c>
      <c r="B925" s="15" t="s">
        <v>448</v>
      </c>
      <c r="C925" s="32" t="s">
        <v>11</v>
      </c>
      <c r="D925" s="32">
        <f>24*2</f>
        <v>48</v>
      </c>
      <c r="E925" s="33"/>
      <c r="F925" s="26">
        <f>+D925*E925</f>
        <v>0</v>
      </c>
    </row>
    <row r="926" spans="1:6" ht="25.5" hidden="1" outlineLevel="4" x14ac:dyDescent="0.25">
      <c r="A926" s="31" t="s">
        <v>563</v>
      </c>
      <c r="B926" s="15" t="s">
        <v>449</v>
      </c>
      <c r="C926" s="32" t="s">
        <v>11</v>
      </c>
      <c r="D926" s="32">
        <v>4</v>
      </c>
      <c r="E926" s="33"/>
      <c r="F926" s="26">
        <f>+D926*E926</f>
        <v>0</v>
      </c>
    </row>
    <row r="927" spans="1:6" ht="25.5" hidden="1" outlineLevel="4" x14ac:dyDescent="0.25">
      <c r="A927" s="31" t="s">
        <v>564</v>
      </c>
      <c r="B927" s="15" t="s">
        <v>452</v>
      </c>
      <c r="C927" s="26" t="s">
        <v>11</v>
      </c>
      <c r="D927" s="32">
        <v>2</v>
      </c>
      <c r="E927" s="33"/>
      <c r="F927" s="26">
        <f>+D927*E927</f>
        <v>0</v>
      </c>
    </row>
    <row r="928" spans="1:6" hidden="1" outlineLevel="4" x14ac:dyDescent="0.25">
      <c r="A928" s="31"/>
      <c r="B928" s="15"/>
      <c r="C928" s="32"/>
      <c r="D928" s="32"/>
      <c r="E928" s="33"/>
      <c r="F928" s="26"/>
    </row>
    <row r="929" spans="1:6" hidden="1" outlineLevel="3" collapsed="1" x14ac:dyDescent="0.25">
      <c r="A929" s="31"/>
      <c r="B929" s="14" t="s">
        <v>451</v>
      </c>
      <c r="C929" s="32"/>
      <c r="D929" s="32"/>
      <c r="E929" s="33"/>
      <c r="F929" s="25">
        <f>SUM(F930:F931)</f>
        <v>0</v>
      </c>
    </row>
    <row r="930" spans="1:6" ht="38.25" hidden="1" outlineLevel="4" x14ac:dyDescent="0.25">
      <c r="A930" s="31" t="s">
        <v>561</v>
      </c>
      <c r="B930" s="15" t="s">
        <v>287</v>
      </c>
      <c r="C930" s="32" t="s">
        <v>11</v>
      </c>
      <c r="D930" s="32">
        <v>4</v>
      </c>
      <c r="E930" s="33"/>
      <c r="F930" s="26">
        <f>+D930*E930</f>
        <v>0</v>
      </c>
    </row>
    <row r="931" spans="1:6" ht="25.5" hidden="1" outlineLevel="4" x14ac:dyDescent="0.25">
      <c r="A931" s="31" t="s">
        <v>563</v>
      </c>
      <c r="B931" s="15" t="s">
        <v>449</v>
      </c>
      <c r="C931" s="32" t="s">
        <v>11</v>
      </c>
      <c r="D931" s="32">
        <v>4</v>
      </c>
      <c r="E931" s="33"/>
      <c r="F931" s="26">
        <f>+D931*E931</f>
        <v>0</v>
      </c>
    </row>
    <row r="932" spans="1:6" hidden="1" outlineLevel="4" x14ac:dyDescent="0.25">
      <c r="A932" s="31"/>
      <c r="B932" s="15"/>
      <c r="C932" s="32"/>
      <c r="D932" s="32"/>
      <c r="E932" s="33"/>
      <c r="F932" s="26"/>
    </row>
    <row r="933" spans="1:6" hidden="1" outlineLevel="3" collapsed="1" x14ac:dyDescent="0.25">
      <c r="A933" s="31"/>
      <c r="B933" s="14" t="s">
        <v>667</v>
      </c>
      <c r="C933" s="32"/>
      <c r="D933" s="32"/>
      <c r="E933" s="33"/>
      <c r="F933" s="25">
        <f>SUM(F934:F934)</f>
        <v>0</v>
      </c>
    </row>
    <row r="934" spans="1:6" ht="38.25" hidden="1" outlineLevel="4" x14ac:dyDescent="0.25">
      <c r="A934" s="31" t="s">
        <v>561</v>
      </c>
      <c r="B934" s="15" t="s">
        <v>287</v>
      </c>
      <c r="C934" s="32" t="s">
        <v>11</v>
      </c>
      <c r="D934" s="32">
        <v>4</v>
      </c>
      <c r="E934" s="33"/>
      <c r="F934" s="26">
        <f>+D934*E934</f>
        <v>0</v>
      </c>
    </row>
    <row r="935" spans="1:6" hidden="1" outlineLevel="4" x14ac:dyDescent="0.25">
      <c r="A935" s="31"/>
      <c r="B935" s="15"/>
      <c r="C935" s="32"/>
      <c r="D935" s="32"/>
      <c r="E935" s="33"/>
      <c r="F935" s="26"/>
    </row>
    <row r="936" spans="1:6" hidden="1" outlineLevel="2" x14ac:dyDescent="0.25">
      <c r="A936" s="31"/>
      <c r="B936" s="15"/>
      <c r="C936" s="32"/>
      <c r="D936" s="32"/>
      <c r="E936" s="33"/>
      <c r="F936" s="26"/>
    </row>
    <row r="937" spans="1:6" hidden="1" outlineLevel="2" collapsed="1" x14ac:dyDescent="0.25">
      <c r="A937" s="31"/>
      <c r="B937" s="14" t="s">
        <v>43</v>
      </c>
      <c r="C937" s="32"/>
      <c r="D937" s="32"/>
      <c r="E937" s="33"/>
      <c r="F937" s="25">
        <f>+F938+F942+F946</f>
        <v>0</v>
      </c>
    </row>
    <row r="938" spans="1:6" hidden="1" outlineLevel="3" x14ac:dyDescent="0.25">
      <c r="A938" s="31"/>
      <c r="B938" s="14" t="s">
        <v>25</v>
      </c>
      <c r="C938" s="32"/>
      <c r="D938" s="32"/>
      <c r="E938" s="33"/>
      <c r="F938" s="25">
        <f>SUM(F939:F941)</f>
        <v>0</v>
      </c>
    </row>
    <row r="939" spans="1:6" hidden="1" outlineLevel="3" x14ac:dyDescent="0.25">
      <c r="A939" s="31" t="s">
        <v>565</v>
      </c>
      <c r="B939" s="15" t="s">
        <v>288</v>
      </c>
      <c r="C939" s="32" t="s">
        <v>11</v>
      </c>
      <c r="D939" s="32">
        <v>104</v>
      </c>
      <c r="E939" s="33"/>
      <c r="F939" s="26">
        <f>+D939*E939</f>
        <v>0</v>
      </c>
    </row>
    <row r="940" spans="1:6" hidden="1" outlineLevel="3" x14ac:dyDescent="0.25">
      <c r="A940" s="31" t="s">
        <v>566</v>
      </c>
      <c r="B940" s="15" t="s">
        <v>289</v>
      </c>
      <c r="C940" s="32" t="s">
        <v>11</v>
      </c>
      <c r="D940" s="32">
        <v>22</v>
      </c>
      <c r="E940" s="33"/>
      <c r="F940" s="26">
        <f>+D940*E940</f>
        <v>0</v>
      </c>
    </row>
    <row r="941" spans="1:6" hidden="1" outlineLevel="3" x14ac:dyDescent="0.25">
      <c r="A941" s="31" t="s">
        <v>567</v>
      </c>
      <c r="B941" s="15" t="s">
        <v>290</v>
      </c>
      <c r="C941" s="32" t="s">
        <v>11</v>
      </c>
      <c r="D941" s="32">
        <v>24</v>
      </c>
      <c r="E941" s="33"/>
      <c r="F941" s="26">
        <f>+D941*E941</f>
        <v>0</v>
      </c>
    </row>
    <row r="942" spans="1:6" hidden="1" outlineLevel="3" x14ac:dyDescent="0.25">
      <c r="A942" s="31"/>
      <c r="B942" s="14" t="s">
        <v>36</v>
      </c>
      <c r="C942" s="32"/>
      <c r="D942" s="32"/>
      <c r="E942" s="33"/>
      <c r="F942" s="25">
        <f>SUM(F943:F945)</f>
        <v>0</v>
      </c>
    </row>
    <row r="943" spans="1:6" hidden="1" outlineLevel="3" x14ac:dyDescent="0.25">
      <c r="A943" s="31" t="s">
        <v>565</v>
      </c>
      <c r="B943" s="15" t="s">
        <v>288</v>
      </c>
      <c r="C943" s="32" t="s">
        <v>11</v>
      </c>
      <c r="D943" s="32">
        <v>9</v>
      </c>
      <c r="E943" s="33"/>
      <c r="F943" s="26">
        <f>+D943*E943</f>
        <v>0</v>
      </c>
    </row>
    <row r="944" spans="1:6" hidden="1" outlineLevel="3" x14ac:dyDescent="0.25">
      <c r="A944" s="31" t="s">
        <v>566</v>
      </c>
      <c r="B944" s="15" t="s">
        <v>289</v>
      </c>
      <c r="C944" s="32" t="s">
        <v>11</v>
      </c>
      <c r="D944" s="32">
        <v>1</v>
      </c>
      <c r="E944" s="33"/>
      <c r="F944" s="26">
        <f>+D944*E944</f>
        <v>0</v>
      </c>
    </row>
    <row r="945" spans="1:6" hidden="1" outlineLevel="3" x14ac:dyDescent="0.25">
      <c r="A945" s="31" t="s">
        <v>567</v>
      </c>
      <c r="B945" s="15" t="s">
        <v>290</v>
      </c>
      <c r="C945" s="32" t="s">
        <v>11</v>
      </c>
      <c r="D945" s="32">
        <v>2</v>
      </c>
      <c r="E945" s="33"/>
      <c r="F945" s="26">
        <f>+D945*E945</f>
        <v>0</v>
      </c>
    </row>
    <row r="946" spans="1:6" hidden="1" outlineLevel="3" x14ac:dyDescent="0.25">
      <c r="A946" s="31"/>
      <c r="B946" s="14" t="s">
        <v>653</v>
      </c>
      <c r="C946" s="32"/>
      <c r="D946" s="32"/>
      <c r="E946" s="33"/>
      <c r="F946" s="25">
        <f>SUM(F947:F949)</f>
        <v>0</v>
      </c>
    </row>
    <row r="947" spans="1:6" hidden="1" outlineLevel="3" x14ac:dyDescent="0.25">
      <c r="A947" s="31" t="s">
        <v>565</v>
      </c>
      <c r="B947" s="15" t="s">
        <v>288</v>
      </c>
      <c r="C947" s="32" t="s">
        <v>11</v>
      </c>
      <c r="D947" s="32">
        <v>8</v>
      </c>
      <c r="E947" s="33"/>
      <c r="F947" s="26">
        <f>+D947*E947</f>
        <v>0</v>
      </c>
    </row>
    <row r="948" spans="1:6" hidden="1" outlineLevel="3" x14ac:dyDescent="0.25">
      <c r="A948" s="31" t="s">
        <v>566</v>
      </c>
      <c r="B948" s="15" t="s">
        <v>289</v>
      </c>
      <c r="C948" s="32" t="s">
        <v>11</v>
      </c>
      <c r="D948" s="32">
        <v>1</v>
      </c>
      <c r="E948" s="33"/>
      <c r="F948" s="26">
        <f>+D948*E948</f>
        <v>0</v>
      </c>
    </row>
    <row r="949" spans="1:6" hidden="1" outlineLevel="3" x14ac:dyDescent="0.25">
      <c r="A949" s="31" t="s">
        <v>567</v>
      </c>
      <c r="B949" s="15" t="s">
        <v>290</v>
      </c>
      <c r="C949" s="32" t="s">
        <v>11</v>
      </c>
      <c r="D949" s="32">
        <v>1</v>
      </c>
      <c r="E949" s="33"/>
      <c r="F949" s="26">
        <f>+D949*E949</f>
        <v>0</v>
      </c>
    </row>
    <row r="950" spans="1:6" hidden="1" outlineLevel="3" x14ac:dyDescent="0.25">
      <c r="A950" s="31"/>
      <c r="B950" s="14"/>
      <c r="C950" s="32"/>
      <c r="D950" s="32"/>
      <c r="E950" s="33"/>
      <c r="F950" s="25"/>
    </row>
    <row r="951" spans="1:6" hidden="1" outlineLevel="2" x14ac:dyDescent="0.25">
      <c r="A951" s="31"/>
      <c r="B951" s="14"/>
      <c r="C951" s="32"/>
      <c r="D951" s="32"/>
      <c r="E951" s="33"/>
      <c r="F951" s="25"/>
    </row>
    <row r="952" spans="1:6" hidden="1" outlineLevel="2" collapsed="1" x14ac:dyDescent="0.25">
      <c r="A952" s="31"/>
      <c r="B952" s="14" t="s">
        <v>388</v>
      </c>
      <c r="C952" s="32"/>
      <c r="D952" s="32"/>
      <c r="E952" s="33"/>
      <c r="F952" s="25">
        <f>SUM(F953:F959)</f>
        <v>0</v>
      </c>
    </row>
    <row r="953" spans="1:6" hidden="1" outlineLevel="3" x14ac:dyDescent="0.25">
      <c r="A953" s="31"/>
      <c r="B953" s="14" t="s">
        <v>25</v>
      </c>
      <c r="C953" s="32"/>
      <c r="D953" s="32"/>
      <c r="E953" s="33"/>
      <c r="F953" s="26"/>
    </row>
    <row r="954" spans="1:6" ht="25.5" hidden="1" outlineLevel="3" x14ac:dyDescent="0.25">
      <c r="A954" s="31" t="s">
        <v>568</v>
      </c>
      <c r="B954" s="15" t="s">
        <v>291</v>
      </c>
      <c r="C954" s="32" t="s">
        <v>11</v>
      </c>
      <c r="D954" s="32">
        <v>58</v>
      </c>
      <c r="E954" s="33"/>
      <c r="F954" s="26">
        <f>+D954*E954</f>
        <v>0</v>
      </c>
    </row>
    <row r="955" spans="1:6" hidden="1" outlineLevel="3" x14ac:dyDescent="0.25">
      <c r="A955" s="31"/>
      <c r="B955" s="14" t="s">
        <v>36</v>
      </c>
      <c r="C955" s="32"/>
      <c r="D955" s="32"/>
      <c r="E955" s="33"/>
      <c r="F955" s="26"/>
    </row>
    <row r="956" spans="1:6" ht="25.5" hidden="1" outlineLevel="3" x14ac:dyDescent="0.25">
      <c r="A956" s="31" t="s">
        <v>568</v>
      </c>
      <c r="B956" s="15" t="s">
        <v>291</v>
      </c>
      <c r="C956" s="32" t="s">
        <v>11</v>
      </c>
      <c r="D956" s="32">
        <v>2</v>
      </c>
      <c r="E956" s="33"/>
      <c r="F956" s="26">
        <f>+D956*E956</f>
        <v>0</v>
      </c>
    </row>
    <row r="957" spans="1:6" hidden="1" outlineLevel="3" x14ac:dyDescent="0.25">
      <c r="A957" s="31"/>
      <c r="B957" s="14" t="s">
        <v>653</v>
      </c>
      <c r="C957" s="32"/>
      <c r="D957" s="32"/>
      <c r="E957" s="33"/>
      <c r="F957" s="26"/>
    </row>
    <row r="958" spans="1:6" ht="25.5" hidden="1" outlineLevel="3" x14ac:dyDescent="0.25">
      <c r="A958" s="31" t="s">
        <v>568</v>
      </c>
      <c r="B958" s="15" t="s">
        <v>291</v>
      </c>
      <c r="C958" s="32" t="s">
        <v>11</v>
      </c>
      <c r="D958" s="32">
        <v>1</v>
      </c>
      <c r="E958" s="33"/>
      <c r="F958" s="26">
        <f>+D958*E958</f>
        <v>0</v>
      </c>
    </row>
    <row r="959" spans="1:6" hidden="1" outlineLevel="3" x14ac:dyDescent="0.25">
      <c r="A959" s="31"/>
      <c r="B959" s="15"/>
      <c r="C959" s="32"/>
      <c r="D959" s="32"/>
      <c r="E959" s="33"/>
      <c r="F959" s="26"/>
    </row>
    <row r="960" spans="1:6" hidden="1" outlineLevel="2" x14ac:dyDescent="0.25">
      <c r="A960" s="31"/>
      <c r="B960" s="14"/>
      <c r="C960" s="32"/>
      <c r="D960" s="32"/>
      <c r="E960" s="33"/>
      <c r="F960" s="25"/>
    </row>
    <row r="961" spans="1:6" hidden="1" outlineLevel="2" collapsed="1" x14ac:dyDescent="0.25">
      <c r="A961" s="31"/>
      <c r="B961" s="14" t="s">
        <v>14</v>
      </c>
      <c r="C961" s="32"/>
      <c r="D961" s="32"/>
      <c r="E961" s="33"/>
      <c r="F961" s="25">
        <f>SUM(F962:F965)</f>
        <v>0</v>
      </c>
    </row>
    <row r="962" spans="1:6" ht="25.5" hidden="1" outlineLevel="3" x14ac:dyDescent="0.25">
      <c r="A962" s="31" t="s">
        <v>569</v>
      </c>
      <c r="B962" s="15" t="s">
        <v>397</v>
      </c>
      <c r="C962" s="32" t="s">
        <v>2</v>
      </c>
      <c r="D962" s="32">
        <v>528</v>
      </c>
      <c r="E962" s="33"/>
      <c r="F962" s="26">
        <f>+D962*E962</f>
        <v>0</v>
      </c>
    </row>
    <row r="963" spans="1:6" ht="25.5" hidden="1" outlineLevel="3" x14ac:dyDescent="0.25">
      <c r="A963" s="31" t="s">
        <v>570</v>
      </c>
      <c r="B963" s="15" t="s">
        <v>398</v>
      </c>
      <c r="C963" s="32" t="s">
        <v>1</v>
      </c>
      <c r="D963" s="32">
        <v>64</v>
      </c>
      <c r="E963" s="33"/>
      <c r="F963" s="26">
        <f>+D963*E963</f>
        <v>0</v>
      </c>
    </row>
    <row r="964" spans="1:6" ht="25.5" hidden="1" outlineLevel="3" x14ac:dyDescent="0.25">
      <c r="A964" s="31" t="s">
        <v>571</v>
      </c>
      <c r="B964" s="15" t="s">
        <v>292</v>
      </c>
      <c r="C964" s="32" t="s">
        <v>31</v>
      </c>
      <c r="D964" s="32">
        <v>1</v>
      </c>
      <c r="E964" s="33"/>
      <c r="F964" s="26">
        <f>+D964*E964</f>
        <v>0</v>
      </c>
    </row>
    <row r="965" spans="1:6" hidden="1" outlineLevel="3" x14ac:dyDescent="0.25">
      <c r="A965" s="31"/>
      <c r="B965" s="15"/>
      <c r="C965" s="32"/>
      <c r="D965" s="32"/>
      <c r="E965" s="33"/>
      <c r="F965" s="26"/>
    </row>
    <row r="966" spans="1:6" hidden="1" outlineLevel="2" x14ac:dyDescent="0.25">
      <c r="A966" s="31"/>
      <c r="B966" s="15"/>
      <c r="C966" s="32"/>
      <c r="D966" s="32"/>
      <c r="E966" s="33"/>
      <c r="F966" s="26"/>
    </row>
    <row r="967" spans="1:6" outlineLevel="1" collapsed="1" x14ac:dyDescent="0.25">
      <c r="A967" s="31"/>
      <c r="B967" s="14" t="s">
        <v>22</v>
      </c>
      <c r="C967" s="32"/>
      <c r="D967" s="32"/>
      <c r="E967" s="33"/>
      <c r="F967" s="25">
        <f>SUM(F968:F969)</f>
        <v>0</v>
      </c>
    </row>
    <row r="968" spans="1:6" ht="25.5" hidden="1" outlineLevel="2" x14ac:dyDescent="0.25">
      <c r="A968" s="31" t="s">
        <v>572</v>
      </c>
      <c r="B968" s="15" t="s">
        <v>23</v>
      </c>
      <c r="C968" s="32" t="s">
        <v>2</v>
      </c>
      <c r="D968" s="32">
        <v>1033.8</v>
      </c>
      <c r="E968" s="33"/>
      <c r="F968" s="26">
        <f>+D968*E968</f>
        <v>0</v>
      </c>
    </row>
    <row r="969" spans="1:6" hidden="1" outlineLevel="2" x14ac:dyDescent="0.25">
      <c r="A969" s="31"/>
      <c r="B969" s="15"/>
      <c r="C969" s="32"/>
      <c r="D969" s="32"/>
      <c r="E969" s="33"/>
      <c r="F969" s="26"/>
    </row>
    <row r="970" spans="1:6" outlineLevel="1" x14ac:dyDescent="0.25">
      <c r="A970" s="31"/>
      <c r="B970" s="15"/>
      <c r="C970" s="32"/>
      <c r="D970" s="32"/>
      <c r="E970" s="33"/>
      <c r="F970" s="26"/>
    </row>
    <row r="971" spans="1:6" outlineLevel="1" collapsed="1" x14ac:dyDescent="0.25">
      <c r="A971" s="31"/>
      <c r="B971" s="14" t="s">
        <v>24</v>
      </c>
      <c r="C971" s="32"/>
      <c r="D971" s="32"/>
      <c r="E971" s="33"/>
      <c r="F971" s="25">
        <f>SUM(F972:F973)</f>
        <v>0</v>
      </c>
    </row>
    <row r="972" spans="1:6" ht="25.5" hidden="1" outlineLevel="2" x14ac:dyDescent="0.25">
      <c r="A972" s="31" t="s">
        <v>573</v>
      </c>
      <c r="B972" s="15" t="s">
        <v>396</v>
      </c>
      <c r="C972" s="32" t="s">
        <v>2</v>
      </c>
      <c r="D972" s="32">
        <v>739.19</v>
      </c>
      <c r="E972" s="33"/>
      <c r="F972" s="26">
        <f>+D972*E972</f>
        <v>0</v>
      </c>
    </row>
    <row r="973" spans="1:6" ht="63.75" hidden="1" outlineLevel="2" x14ac:dyDescent="0.25">
      <c r="A973" s="31" t="s">
        <v>820</v>
      </c>
      <c r="B973" s="15" t="s">
        <v>821</v>
      </c>
      <c r="C973" s="32" t="s">
        <v>2</v>
      </c>
      <c r="D973" s="32">
        <v>75.37</v>
      </c>
      <c r="E973" s="33"/>
      <c r="F973" s="26">
        <f>+D973*E973</f>
        <v>0</v>
      </c>
    </row>
    <row r="974" spans="1:6" hidden="1" outlineLevel="2" x14ac:dyDescent="0.25">
      <c r="A974" s="31"/>
      <c r="B974" s="15"/>
      <c r="C974" s="32"/>
      <c r="D974" s="32"/>
      <c r="E974" s="33"/>
      <c r="F974" s="26"/>
    </row>
    <row r="975" spans="1:6" x14ac:dyDescent="0.25">
      <c r="A975" s="47"/>
      <c r="B975" s="54"/>
      <c r="C975" s="47"/>
      <c r="D975" s="47"/>
      <c r="E975" s="55"/>
      <c r="F975" s="47"/>
    </row>
    <row r="976" spans="1:6" x14ac:dyDescent="0.25">
      <c r="A976" s="47"/>
      <c r="B976" s="48"/>
      <c r="C976" s="47"/>
      <c r="D976" s="49"/>
      <c r="E976" s="52" t="s">
        <v>10</v>
      </c>
      <c r="F976" s="53">
        <f>F13+F19+F10</f>
        <v>0</v>
      </c>
    </row>
    <row r="977" spans="1:6" x14ac:dyDescent="0.25">
      <c r="A977" s="47"/>
      <c r="B977" s="50"/>
      <c r="C977" s="47"/>
      <c r="D977" s="47"/>
      <c r="E977" s="52" t="s">
        <v>12</v>
      </c>
      <c r="F977" s="53">
        <f>+F976*0.16</f>
        <v>0</v>
      </c>
    </row>
    <row r="978" spans="1:6" x14ac:dyDescent="0.25">
      <c r="A978" s="47"/>
      <c r="B978" s="51"/>
      <c r="C978" s="47"/>
      <c r="D978" s="47"/>
      <c r="E978" s="52" t="s">
        <v>3</v>
      </c>
      <c r="F978" s="53">
        <f>+F976+F977</f>
        <v>0</v>
      </c>
    </row>
    <row r="979" spans="1:6" x14ac:dyDescent="0.25">
      <c r="A979" s="12"/>
      <c r="B979" s="27"/>
      <c r="C979" s="12"/>
      <c r="D979" s="12"/>
      <c r="E979" s="12"/>
      <c r="F979" s="12"/>
    </row>
  </sheetData>
  <autoFilter ref="A1:F980" xr:uid="{9CCD58E2-C912-4821-BD50-C7B25DB7903D}"/>
  <phoneticPr fontId="5" type="noConversion"/>
  <printOptions horizontalCentered="1"/>
  <pageMargins left="0.11811023622047245" right="0.31496062992125984" top="0.15748031496062992" bottom="0.15748031496062992" header="0.19685039370078741" footer="3.937007874015748E-2"/>
  <pageSetup paperSize="122" scale="53" orientation="landscape"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Catalogo fase 1</vt:lpstr>
      <vt:lpstr>'Catalogo fase 1'!Área_de_impresión</vt:lpstr>
      <vt:lpstr>'Catalogo fase 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Enrique Cortez</dc:creator>
  <cp:lastModifiedBy>PAO PARRA</cp:lastModifiedBy>
  <cp:lastPrinted>2022-06-30T16:07:07Z</cp:lastPrinted>
  <dcterms:created xsi:type="dcterms:W3CDTF">2021-04-09T20:41:24Z</dcterms:created>
  <dcterms:modified xsi:type="dcterms:W3CDTF">2022-11-10T16:24:21Z</dcterms:modified>
</cp:coreProperties>
</file>